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81248AAD-F7EE-43A2-8DD2-8AC928AE114A}" xr6:coauthVersionLast="47" xr6:coauthVersionMax="47" xr10:uidLastSave="{00000000-0000-0000-0000-000000000000}"/>
  <bookViews>
    <workbookView xWindow="-93" yWindow="-93" windowWidth="20186" windowHeight="12800" tabRatio="829" xr2:uid="{00000000-000D-0000-FFFF-FFFF00000000}"/>
  </bookViews>
  <sheets>
    <sheet name="Запорная арматура" sheetId="1" r:id="rId1"/>
    <sheet name="Балансировочная арматура" sheetId="7" r:id="rId2"/>
    <sheet name="КИП" sheetId="12" r:id="rId3"/>
    <sheet name="Насосы" sheetId="13" r:id="rId4"/>
    <sheet name="Резьбовые латунные фитинги" sheetId="2" r:id="rId5"/>
    <sheet name="Пресс-фитинги" sheetId="10" r:id="rId6"/>
    <sheet name="Фитинг аксиальный" sheetId="3" r:id="rId7"/>
    <sheet name="Оцинкованные трубы и фитинги" sheetId="4" r:id="rId8"/>
    <sheet name="AquaHit" sheetId="5" r:id="rId9"/>
    <sheet name="Коллекторные узлы Отопление" sheetId="8" r:id="rId10"/>
    <sheet name="Коллекторные узлы ХВС, ГВС" sheetId="11" r:id="rId11"/>
  </sheets>
  <definedNames>
    <definedName name="_xlnm.Print_Area" localSheetId="1">'Балансировочная арматура'!$A$1:$L$103</definedName>
    <definedName name="_xlnm.Print_Area" localSheetId="0">'Запорная арматура'!$A$1:$L$467</definedName>
    <definedName name="_xlnm.Print_Area" localSheetId="2">КИП!$A$1:$L$28</definedName>
    <definedName name="_xlnm.Print_Area" localSheetId="3">Насосы!$A$1:$L$24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2" l="1"/>
  <c r="K32" i="12"/>
  <c r="K31" i="12"/>
  <c r="K30" i="12"/>
  <c r="K96" i="1"/>
  <c r="K95" i="1"/>
  <c r="K94" i="1"/>
  <c r="K93" i="1"/>
  <c r="K185" i="1"/>
  <c r="K214" i="1"/>
  <c r="L2" i="13" l="1"/>
  <c r="K2" i="13"/>
  <c r="K1" i="13"/>
  <c r="K458" i="1"/>
  <c r="K244" i="1"/>
  <c r="K241" i="1"/>
  <c r="L2" i="12"/>
  <c r="K2" i="12"/>
  <c r="K1" i="12"/>
  <c r="K29" i="13" l="1"/>
  <c r="K32" i="13"/>
  <c r="K48" i="13"/>
  <c r="K17" i="13"/>
  <c r="K39" i="13"/>
  <c r="K10" i="13"/>
  <c r="K18" i="13"/>
  <c r="K42" i="13"/>
  <c r="K11" i="13"/>
  <c r="K21" i="13"/>
  <c r="K43" i="13"/>
  <c r="K12" i="13"/>
  <c r="K22" i="13"/>
  <c r="K44" i="13"/>
  <c r="K13" i="13"/>
  <c r="K25" i="13"/>
  <c r="K45" i="13"/>
  <c r="K14" i="13"/>
  <c r="K36" i="13"/>
  <c r="K46" i="13"/>
  <c r="K15" i="13"/>
  <c r="K37" i="13"/>
  <c r="K47" i="13"/>
  <c r="K16" i="13"/>
  <c r="K38" i="13"/>
  <c r="K12" i="12"/>
  <c r="K27" i="12"/>
  <c r="K10" i="12"/>
  <c r="K18" i="12"/>
  <c r="K20" i="12"/>
  <c r="K13" i="12"/>
  <c r="K22" i="12"/>
  <c r="K25" i="12"/>
  <c r="K16" i="12"/>
  <c r="K26" i="12"/>
  <c r="K28" i="12"/>
  <c r="K11" i="12"/>
  <c r="K19" i="12"/>
  <c r="K14" i="12"/>
  <c r="K23" i="12"/>
  <c r="K15" i="12"/>
  <c r="K17" i="12"/>
  <c r="K459" i="1" l="1"/>
  <c r="L2" i="11" l="1"/>
  <c r="K1" i="11"/>
  <c r="K2" i="11"/>
  <c r="K66" i="11" l="1"/>
  <c r="K59" i="11"/>
  <c r="K15" i="11"/>
  <c r="K23" i="11"/>
  <c r="K31" i="11"/>
  <c r="K40" i="11"/>
  <c r="K48" i="11"/>
  <c r="K56" i="11"/>
  <c r="K10" i="11"/>
  <c r="K18" i="11"/>
  <c r="K26" i="11"/>
  <c r="K34" i="11"/>
  <c r="K43" i="11"/>
  <c r="K51" i="11"/>
  <c r="K11" i="11"/>
  <c r="K19" i="11"/>
  <c r="K27" i="11"/>
  <c r="K35" i="11"/>
  <c r="K44" i="11"/>
  <c r="K52" i="11"/>
  <c r="K60" i="11"/>
  <c r="K12" i="11"/>
  <c r="K20" i="11"/>
  <c r="K28" i="11"/>
  <c r="K36" i="11"/>
  <c r="K45" i="11"/>
  <c r="K53" i="11"/>
  <c r="K61" i="11"/>
  <c r="K13" i="11"/>
  <c r="K21" i="11"/>
  <c r="K29" i="11"/>
  <c r="K37" i="11"/>
  <c r="K46" i="11"/>
  <c r="K54" i="11"/>
  <c r="K62" i="11"/>
  <c r="K14" i="11"/>
  <c r="K22" i="11"/>
  <c r="K30" i="11"/>
  <c r="K39" i="11"/>
  <c r="K47" i="11"/>
  <c r="K55" i="11"/>
  <c r="K63" i="11"/>
  <c r="K64" i="11"/>
  <c r="K16" i="11"/>
  <c r="K24" i="11"/>
  <c r="K32" i="11"/>
  <c r="K41" i="11"/>
  <c r="K49" i="11"/>
  <c r="K57" i="11"/>
  <c r="K65" i="11"/>
  <c r="K17" i="11"/>
  <c r="K25" i="11"/>
  <c r="K33" i="11"/>
  <c r="K42" i="11"/>
  <c r="K50" i="11"/>
  <c r="K58" i="11"/>
  <c r="K1" i="10" l="1"/>
  <c r="L2" i="10"/>
  <c r="K2" i="10"/>
  <c r="K85" i="10" l="1"/>
  <c r="K86" i="10"/>
  <c r="K84" i="10"/>
  <c r="K83" i="10"/>
  <c r="K79" i="10"/>
  <c r="K82" i="10"/>
  <c r="K78" i="10"/>
  <c r="K81" i="10"/>
  <c r="K80" i="10"/>
  <c r="K21" i="10"/>
  <c r="K30" i="10"/>
  <c r="K76" i="10"/>
  <c r="K11" i="10"/>
  <c r="K40" i="10"/>
  <c r="K49" i="10"/>
  <c r="K59" i="10"/>
  <c r="K67" i="10"/>
  <c r="K12" i="10"/>
  <c r="K22" i="10"/>
  <c r="K31" i="10"/>
  <c r="K41" i="10"/>
  <c r="K51" i="10"/>
  <c r="K60" i="10"/>
  <c r="K69" i="10"/>
  <c r="K10" i="10"/>
  <c r="K20" i="10"/>
  <c r="K29" i="10"/>
  <c r="K39" i="10"/>
  <c r="K48" i="10"/>
  <c r="K58" i="10"/>
  <c r="K66" i="10"/>
  <c r="K13" i="10"/>
  <c r="K23" i="10"/>
  <c r="K32" i="10"/>
  <c r="K42" i="10"/>
  <c r="K52" i="10"/>
  <c r="K61" i="10"/>
  <c r="K70" i="10"/>
  <c r="K15" i="10"/>
  <c r="K24" i="10"/>
  <c r="K34" i="10"/>
  <c r="K43" i="10"/>
  <c r="K53" i="10"/>
  <c r="K62" i="10"/>
  <c r="K72" i="10"/>
  <c r="K16" i="10"/>
  <c r="K25" i="10"/>
  <c r="K35" i="10"/>
  <c r="K45" i="10"/>
  <c r="K54" i="10"/>
  <c r="K63" i="10"/>
  <c r="K73" i="10"/>
  <c r="K17" i="10"/>
  <c r="K27" i="10"/>
  <c r="K36" i="10"/>
  <c r="K46" i="10"/>
  <c r="K56" i="10"/>
  <c r="K64" i="10"/>
  <c r="K75" i="10"/>
  <c r="K18" i="10"/>
  <c r="K28" i="10"/>
  <c r="K37" i="10"/>
  <c r="K47" i="10"/>
  <c r="K57" i="10"/>
  <c r="K65" i="10"/>
  <c r="K184" i="1" l="1"/>
  <c r="K186" i="1"/>
  <c r="K462" i="1" l="1"/>
  <c r="K463" i="1"/>
  <c r="K464" i="1"/>
  <c r="K465" i="1"/>
  <c r="K466" i="1"/>
  <c r="K467" i="1"/>
  <c r="K431" i="1"/>
  <c r="K430" i="1"/>
  <c r="K429" i="1"/>
  <c r="K428" i="1"/>
  <c r="K427" i="1"/>
  <c r="K426" i="1"/>
  <c r="K425" i="1"/>
  <c r="K424" i="1"/>
  <c r="K423" i="1"/>
  <c r="K422" i="1"/>
  <c r="K421" i="1"/>
  <c r="F428" i="1"/>
  <c r="F427" i="1"/>
  <c r="K204" i="1"/>
  <c r="K227" i="1" l="1"/>
  <c r="K230" i="1"/>
  <c r="K210" i="1" l="1"/>
  <c r="K198" i="1"/>
  <c r="K192" i="1"/>
  <c r="K92" i="1"/>
  <c r="K2" i="3"/>
  <c r="K420" i="1" l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L2" i="8" l="1"/>
  <c r="K2" i="8"/>
  <c r="K1" i="8"/>
  <c r="K26" i="8" l="1"/>
  <c r="K45" i="8"/>
  <c r="K20" i="8"/>
  <c r="K41" i="8"/>
  <c r="K10" i="8"/>
  <c r="K42" i="8"/>
  <c r="K11" i="8"/>
  <c r="K52" i="8"/>
  <c r="K12" i="8"/>
  <c r="K25" i="8"/>
  <c r="K54" i="8"/>
  <c r="K36" i="8"/>
  <c r="K51" i="8"/>
  <c r="K53" i="8"/>
  <c r="K27" i="8"/>
  <c r="K62" i="8"/>
  <c r="K37" i="8"/>
  <c r="K59" i="8"/>
  <c r="K44" i="8"/>
  <c r="K33" i="8"/>
  <c r="K17" i="8"/>
  <c r="K61" i="8"/>
  <c r="K50" i="8"/>
  <c r="K35" i="8"/>
  <c r="K19" i="8"/>
  <c r="K13" i="8"/>
  <c r="K60" i="8"/>
  <c r="K34" i="8"/>
  <c r="K18" i="8"/>
  <c r="K58" i="8"/>
  <c r="K43" i="8"/>
  <c r="K29" i="8"/>
  <c r="K64" i="8"/>
  <c r="K56" i="8"/>
  <c r="K48" i="8"/>
  <c r="K39" i="8"/>
  <c r="K31" i="8"/>
  <c r="K22" i="8"/>
  <c r="K14" i="8"/>
  <c r="K24" i="8"/>
  <c r="K16" i="8"/>
  <c r="K65" i="8"/>
  <c r="K57" i="8"/>
  <c r="K49" i="8"/>
  <c r="K40" i="8"/>
  <c r="K32" i="8"/>
  <c r="K23" i="8"/>
  <c r="K15" i="8"/>
  <c r="K63" i="8"/>
  <c r="K55" i="8"/>
  <c r="K46" i="8"/>
  <c r="K38" i="8"/>
  <c r="K30" i="8"/>
  <c r="K21" i="8"/>
  <c r="L2" i="5"/>
  <c r="K2" i="5"/>
  <c r="K348" i="1"/>
  <c r="K347" i="1"/>
  <c r="K346" i="1"/>
  <c r="K345" i="1"/>
  <c r="K344" i="1"/>
  <c r="K343" i="1"/>
  <c r="K254" i="1"/>
  <c r="K250" i="1"/>
  <c r="K247" i="1"/>
  <c r="K216" i="1"/>
  <c r="K181" i="1"/>
  <c r="K377" i="1" l="1"/>
  <c r="K378" i="1"/>
  <c r="K379" i="1"/>
  <c r="K380" i="1"/>
  <c r="K381" i="1"/>
  <c r="K382" i="1"/>
  <c r="K383" i="1"/>
  <c r="K376" i="1"/>
  <c r="K337" i="1" l="1"/>
  <c r="K338" i="1"/>
  <c r="K339" i="1"/>
  <c r="K340" i="1"/>
  <c r="K341" i="1"/>
  <c r="K342" i="1"/>
  <c r="K336" i="1"/>
  <c r="K335" i="1" l="1"/>
  <c r="K437" i="1"/>
  <c r="K4" i="1"/>
  <c r="L2" i="7"/>
  <c r="K2" i="7"/>
  <c r="K1" i="7"/>
  <c r="K36" i="7" l="1"/>
  <c r="K37" i="7"/>
  <c r="K38" i="7"/>
  <c r="K39" i="7"/>
  <c r="K40" i="7"/>
  <c r="K35" i="7"/>
  <c r="K4" i="12"/>
  <c r="K4" i="13"/>
  <c r="K99" i="7"/>
  <c r="K98" i="7"/>
  <c r="K97" i="7"/>
  <c r="K96" i="7"/>
  <c r="K95" i="7"/>
  <c r="K94" i="7"/>
  <c r="K91" i="7"/>
  <c r="K90" i="7"/>
  <c r="K89" i="7"/>
  <c r="K93" i="7"/>
  <c r="K92" i="7"/>
  <c r="K4" i="10"/>
  <c r="K4" i="11"/>
  <c r="K33" i="7"/>
  <c r="K87" i="7"/>
  <c r="K79" i="7"/>
  <c r="K66" i="7"/>
  <c r="K86" i="7"/>
  <c r="K78" i="7"/>
  <c r="K85" i="7"/>
  <c r="K77" i="7"/>
  <c r="K68" i="7"/>
  <c r="K75" i="7"/>
  <c r="K84" i="7"/>
  <c r="K76" i="7"/>
  <c r="K69" i="7"/>
  <c r="K83" i="7"/>
  <c r="K70" i="7"/>
  <c r="K82" i="7"/>
  <c r="K74" i="7"/>
  <c r="K71" i="7"/>
  <c r="K64" i="7"/>
  <c r="K81" i="7"/>
  <c r="K63" i="7"/>
  <c r="K72" i="7"/>
  <c r="K80" i="7"/>
  <c r="K67" i="7"/>
  <c r="K11" i="7"/>
  <c r="K4" i="8"/>
  <c r="K25" i="7"/>
  <c r="K44" i="7"/>
  <c r="K45" i="7"/>
  <c r="K46" i="7"/>
  <c r="K4" i="7"/>
  <c r="K111" i="7"/>
  <c r="K109" i="7"/>
  <c r="K108" i="7"/>
  <c r="K105" i="7"/>
  <c r="K103" i="7"/>
  <c r="K102" i="7"/>
  <c r="K101" i="7"/>
  <c r="K65" i="7"/>
  <c r="K62" i="7"/>
  <c r="K61" i="7"/>
  <c r="K59" i="7"/>
  <c r="K58" i="7"/>
  <c r="K57" i="7"/>
  <c r="K56" i="7"/>
  <c r="K55" i="7"/>
  <c r="K54" i="7"/>
  <c r="K53" i="7"/>
  <c r="K52" i="7"/>
  <c r="K51" i="7"/>
  <c r="K49" i="7"/>
  <c r="K48" i="7"/>
  <c r="K47" i="7"/>
  <c r="K43" i="7"/>
  <c r="K42" i="7"/>
  <c r="K41" i="7"/>
  <c r="K32" i="7"/>
  <c r="K31" i="7"/>
  <c r="K30" i="7"/>
  <c r="K29" i="7"/>
  <c r="K28" i="7"/>
  <c r="K27" i="7"/>
  <c r="K26" i="7"/>
  <c r="K24" i="7"/>
  <c r="K23" i="7"/>
  <c r="K22" i="7"/>
  <c r="K21" i="7"/>
  <c r="K20" i="7"/>
  <c r="K19" i="7"/>
  <c r="K18" i="7"/>
  <c r="K17" i="7"/>
  <c r="K16" i="7"/>
  <c r="K15" i="7"/>
  <c r="K14" i="7"/>
  <c r="K13" i="7"/>
  <c r="K10" i="7"/>
  <c r="K461" i="1"/>
  <c r="P7" i="3" l="1"/>
  <c r="O7" i="3"/>
  <c r="R11" i="3" s="1"/>
  <c r="N7" i="3"/>
  <c r="R10" i="3" s="1"/>
  <c r="M7" i="3"/>
  <c r="R9" i="3" s="1"/>
  <c r="K43" i="1"/>
  <c r="K447" i="1" l="1"/>
  <c r="K436" i="1"/>
  <c r="L2" i="4"/>
  <c r="K2" i="4"/>
  <c r="K1" i="4"/>
  <c r="K16" i="4" l="1"/>
  <c r="K15" i="4"/>
  <c r="K13" i="4"/>
  <c r="K12" i="4"/>
  <c r="K11" i="4"/>
  <c r="K10" i="4"/>
  <c r="K14" i="4"/>
  <c r="K1" i="5"/>
  <c r="K452" i="1" l="1"/>
  <c r="K460" i="1"/>
  <c r="K4" i="3"/>
  <c r="K107" i="1"/>
  <c r="K106" i="1"/>
  <c r="K104" i="1"/>
  <c r="K103" i="1"/>
  <c r="K101" i="1"/>
  <c r="K100" i="1"/>
  <c r="K98" i="1"/>
  <c r="K97" i="1"/>
  <c r="K302" i="1"/>
  <c r="K317" i="1"/>
  <c r="K326" i="1"/>
  <c r="K325" i="1"/>
  <c r="K324" i="1"/>
  <c r="K323" i="1"/>
  <c r="K357" i="1"/>
  <c r="K356" i="1"/>
  <c r="K355" i="1"/>
  <c r="K354" i="1"/>
  <c r="K353" i="1"/>
  <c r="K352" i="1"/>
  <c r="K351" i="1"/>
  <c r="K350" i="1"/>
  <c r="K349" i="1"/>
  <c r="K359" i="1"/>
  <c r="K360" i="1"/>
  <c r="K110" i="1"/>
  <c r="K91" i="1"/>
  <c r="K90" i="1"/>
  <c r="K55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368" i="1"/>
  <c r="K367" i="1"/>
  <c r="K366" i="1"/>
  <c r="K365" i="1"/>
  <c r="K1" i="2"/>
  <c r="K1" i="3"/>
  <c r="L2" i="2"/>
  <c r="K2" i="2"/>
  <c r="L2" i="3"/>
  <c r="K45" i="1"/>
  <c r="K44" i="1"/>
  <c r="K48" i="1"/>
  <c r="K47" i="1"/>
  <c r="K42" i="1"/>
  <c r="K41" i="1"/>
  <c r="K40" i="1"/>
  <c r="K39" i="1"/>
  <c r="K38" i="1"/>
  <c r="K37" i="1"/>
  <c r="K36" i="1"/>
  <c r="K35" i="1"/>
  <c r="K329" i="1"/>
  <c r="K330" i="1"/>
  <c r="K331" i="1"/>
  <c r="K364" i="1"/>
  <c r="K362" i="1"/>
  <c r="K361" i="1"/>
  <c r="K178" i="1"/>
  <c r="K175" i="1"/>
  <c r="K172" i="1"/>
  <c r="K148" i="1"/>
  <c r="K147" i="1"/>
  <c r="K146" i="1"/>
  <c r="K89" i="1"/>
  <c r="K88" i="1"/>
  <c r="K87" i="1"/>
  <c r="G128" i="2"/>
  <c r="K74" i="1"/>
  <c r="G252" i="2"/>
  <c r="G251" i="2"/>
  <c r="G250" i="2"/>
  <c r="G246" i="2"/>
  <c r="G245" i="2"/>
  <c r="G237" i="2"/>
  <c r="G236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37" i="2"/>
  <c r="G36" i="2"/>
  <c r="G127" i="2"/>
  <c r="K5" i="1" s="1"/>
  <c r="K73" i="1"/>
  <c r="K305" i="1"/>
  <c r="K457" i="1"/>
  <c r="K456" i="1"/>
  <c r="K446" i="1"/>
  <c r="K445" i="1"/>
  <c r="K444" i="1"/>
  <c r="K443" i="1"/>
  <c r="K433" i="1"/>
  <c r="K439" i="1"/>
  <c r="K239" i="1"/>
  <c r="K237" i="1"/>
  <c r="K242" i="1"/>
  <c r="K245" i="1"/>
  <c r="K442" i="1"/>
  <c r="K322" i="1"/>
  <c r="K321" i="1"/>
  <c r="K320" i="1"/>
  <c r="K117" i="1"/>
  <c r="K118" i="1"/>
  <c r="K119" i="1"/>
  <c r="K370" i="1"/>
  <c r="K308" i="1"/>
  <c r="K314" i="1"/>
  <c r="K311" i="1"/>
  <c r="K332" i="1"/>
  <c r="K258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374" i="1"/>
  <c r="K373" i="1"/>
  <c r="K372" i="1"/>
  <c r="K371" i="1"/>
  <c r="K10" i="1"/>
  <c r="K11" i="1"/>
  <c r="K12" i="1"/>
  <c r="K169" i="1"/>
  <c r="K166" i="1"/>
  <c r="K163" i="1"/>
  <c r="K226" i="1"/>
  <c r="K225" i="1"/>
  <c r="K229" i="1"/>
  <c r="K228" i="1"/>
  <c r="K220" i="1"/>
  <c r="K219" i="1"/>
  <c r="K223" i="1"/>
  <c r="K222" i="1"/>
  <c r="K213" i="1"/>
  <c r="K209" i="1"/>
  <c r="K207" i="1"/>
  <c r="K206" i="1"/>
  <c r="K203" i="1"/>
  <c r="K201" i="1"/>
  <c r="K200" i="1"/>
  <c r="K197" i="1"/>
  <c r="K195" i="1"/>
  <c r="K194" i="1"/>
  <c r="K191" i="1"/>
  <c r="K189" i="1"/>
  <c r="K188" i="1"/>
  <c r="K238" i="1"/>
  <c r="K236" i="1"/>
  <c r="K234" i="1"/>
  <c r="K232" i="1"/>
  <c r="K161" i="1"/>
  <c r="K160" i="1"/>
  <c r="K159" i="1"/>
  <c r="K158" i="1"/>
  <c r="K157" i="1"/>
  <c r="K156" i="1"/>
  <c r="K154" i="1"/>
  <c r="K153" i="1"/>
  <c r="K152" i="1"/>
  <c r="K151" i="1"/>
  <c r="K150" i="1"/>
  <c r="K149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29" i="1"/>
  <c r="K126" i="1"/>
  <c r="K123" i="1"/>
  <c r="K121" i="1"/>
  <c r="K120" i="1"/>
  <c r="K113" i="1"/>
  <c r="K86" i="1"/>
  <c r="K85" i="1"/>
  <c r="K84" i="1"/>
  <c r="K81" i="1"/>
  <c r="K78" i="1"/>
  <c r="K76" i="1"/>
  <c r="K75" i="1"/>
  <c r="K72" i="1"/>
  <c r="K71" i="1"/>
  <c r="K69" i="1"/>
  <c r="K68" i="1"/>
  <c r="K65" i="1"/>
  <c r="K64" i="1"/>
  <c r="K62" i="1"/>
  <c r="K61" i="1"/>
  <c r="K60" i="1"/>
  <c r="K59" i="1"/>
  <c r="K58" i="1"/>
  <c r="K54" i="1"/>
  <c r="K53" i="1"/>
  <c r="K52" i="1"/>
  <c r="K51" i="1"/>
  <c r="K33" i="1"/>
  <c r="K32" i="1"/>
  <c r="K31" i="1"/>
  <c r="K30" i="1"/>
  <c r="K29" i="1"/>
  <c r="K28" i="1"/>
  <c r="K20" i="1"/>
  <c r="K21" i="1"/>
  <c r="K22" i="1"/>
  <c r="K23" i="1"/>
  <c r="K24" i="1"/>
  <c r="K19" i="1"/>
  <c r="K26" i="1"/>
  <c r="K27" i="1"/>
  <c r="K25" i="1"/>
  <c r="K13" i="1"/>
  <c r="K14" i="1"/>
  <c r="K15" i="1"/>
  <c r="K16" i="1"/>
  <c r="K17" i="1"/>
  <c r="K18" i="1"/>
  <c r="K69" i="3" l="1"/>
  <c r="K68" i="3"/>
  <c r="K5" i="12"/>
  <c r="K5" i="13"/>
  <c r="K122" i="3"/>
  <c r="K124" i="3"/>
  <c r="K123" i="3"/>
  <c r="K5" i="11"/>
  <c r="K5" i="10"/>
  <c r="K34" i="3"/>
  <c r="K12" i="3"/>
  <c r="K120" i="3"/>
  <c r="K119" i="3"/>
  <c r="K72" i="3"/>
  <c r="K48" i="3"/>
  <c r="K87" i="3"/>
  <c r="K5" i="8"/>
  <c r="K98" i="3"/>
  <c r="K11" i="3"/>
  <c r="K10" i="3"/>
  <c r="K77" i="3"/>
  <c r="K84" i="3"/>
  <c r="K90" i="3"/>
  <c r="K78" i="3"/>
  <c r="K91" i="3"/>
  <c r="K79" i="3"/>
  <c r="K85" i="3"/>
  <c r="K92" i="3"/>
  <c r="K86" i="3"/>
  <c r="K80" i="3"/>
  <c r="K94" i="3"/>
  <c r="K74" i="3"/>
  <c r="K89" i="3"/>
  <c r="K93" i="3"/>
  <c r="K81" i="3"/>
  <c r="K88" i="3"/>
  <c r="K82" i="3"/>
  <c r="K95" i="3"/>
  <c r="K83" i="3"/>
  <c r="K96" i="3"/>
  <c r="K55" i="3"/>
  <c r="K56" i="3"/>
  <c r="K50" i="3"/>
  <c r="K51" i="3"/>
  <c r="K39" i="3"/>
  <c r="K40" i="3"/>
  <c r="K41" i="3"/>
  <c r="K42" i="3"/>
  <c r="K13" i="3"/>
  <c r="K19" i="3"/>
  <c r="K18" i="3"/>
  <c r="K14" i="3"/>
  <c r="K20" i="3"/>
  <c r="K23" i="3"/>
  <c r="K21" i="3"/>
  <c r="K22" i="3"/>
  <c r="K15" i="3"/>
  <c r="K16" i="3"/>
  <c r="K17" i="3"/>
  <c r="K5" i="7"/>
  <c r="K5" i="3"/>
  <c r="K73" i="3"/>
  <c r="K107" i="3"/>
  <c r="K27" i="3"/>
  <c r="K29" i="3"/>
  <c r="K36" i="3"/>
  <c r="K46" i="3"/>
  <c r="K45" i="3"/>
  <c r="K26" i="3"/>
  <c r="K25" i="3"/>
  <c r="K207" i="2"/>
  <c r="K65" i="3"/>
  <c r="K166" i="4"/>
  <c r="K177" i="4"/>
  <c r="K169" i="4"/>
  <c r="K172" i="4"/>
  <c r="K175" i="4"/>
  <c r="K176" i="4"/>
  <c r="K178" i="4"/>
  <c r="K179" i="4"/>
  <c r="K147" i="4"/>
  <c r="K156" i="4"/>
  <c r="K138" i="4"/>
  <c r="K157" i="4"/>
  <c r="K146" i="4"/>
  <c r="K158" i="4"/>
  <c r="K159" i="4"/>
  <c r="K144" i="4"/>
  <c r="K160" i="4"/>
  <c r="K143" i="4"/>
  <c r="K161" i="4"/>
  <c r="K142" i="4"/>
  <c r="K162" i="4"/>
  <c r="K141" i="4"/>
  <c r="K148" i="4"/>
  <c r="K137" i="4"/>
  <c r="K163" i="4"/>
  <c r="K140" i="4"/>
  <c r="K150" i="4"/>
  <c r="K164" i="4"/>
  <c r="K139" i="4"/>
  <c r="K149" i="4"/>
  <c r="K153" i="4"/>
  <c r="K154" i="4"/>
  <c r="K155" i="4"/>
  <c r="K145" i="4"/>
  <c r="K131" i="4"/>
  <c r="K132" i="4"/>
  <c r="K136" i="4"/>
  <c r="K133" i="4"/>
  <c r="K135" i="4"/>
  <c r="K129" i="4"/>
  <c r="K134" i="4"/>
  <c r="K151" i="4"/>
  <c r="K152" i="4"/>
  <c r="K130" i="4"/>
  <c r="K19" i="4"/>
  <c r="K49" i="5"/>
  <c r="K32" i="4"/>
  <c r="K20" i="5"/>
  <c r="K47" i="5"/>
  <c r="K32" i="5"/>
  <c r="K5" i="5"/>
  <c r="K4" i="5"/>
  <c r="K19" i="5"/>
  <c r="K30" i="5"/>
  <c r="K17" i="5"/>
  <c r="K14" i="5"/>
  <c r="K16" i="5"/>
  <c r="K15" i="5"/>
  <c r="K13" i="5"/>
  <c r="K25" i="5"/>
  <c r="K38" i="5"/>
  <c r="K53" i="5"/>
  <c r="K31" i="5"/>
  <c r="K28" i="5"/>
  <c r="K12" i="5"/>
  <c r="K24" i="5"/>
  <c r="K37" i="5"/>
  <c r="K52" i="5"/>
  <c r="K18" i="5"/>
  <c r="K44" i="5"/>
  <c r="K26" i="5"/>
  <c r="K11" i="5"/>
  <c r="K23" i="5"/>
  <c r="K36" i="5"/>
  <c r="K51" i="5"/>
  <c r="K46" i="5"/>
  <c r="K45" i="5"/>
  <c r="K29" i="5"/>
  <c r="K42" i="5"/>
  <c r="K39" i="5"/>
  <c r="K10" i="5"/>
  <c r="K22" i="5"/>
  <c r="K35" i="5"/>
  <c r="K50" i="5"/>
  <c r="K43" i="5"/>
  <c r="K27" i="5"/>
  <c r="K54" i="5"/>
  <c r="K21" i="5"/>
  <c r="K33" i="5"/>
  <c r="K5" i="4"/>
  <c r="K4" i="4"/>
  <c r="K104" i="4"/>
  <c r="K31" i="4"/>
  <c r="K43" i="4"/>
  <c r="K67" i="4"/>
  <c r="K79" i="4"/>
  <c r="K91" i="4"/>
  <c r="K103" i="4"/>
  <c r="K115" i="4"/>
  <c r="K127" i="4"/>
  <c r="K68" i="4"/>
  <c r="K116" i="4"/>
  <c r="K18" i="4"/>
  <c r="K55" i="4"/>
  <c r="K30" i="4"/>
  <c r="K42" i="4"/>
  <c r="K54" i="4"/>
  <c r="K66" i="4"/>
  <c r="K78" i="4"/>
  <c r="K90" i="4"/>
  <c r="K102" i="4"/>
  <c r="K114" i="4"/>
  <c r="K126" i="4"/>
  <c r="K52" i="4"/>
  <c r="K64" i="4"/>
  <c r="K76" i="4"/>
  <c r="K88" i="4"/>
  <c r="K100" i="4"/>
  <c r="K112" i="4"/>
  <c r="K124" i="4"/>
  <c r="K101" i="4"/>
  <c r="K39" i="4"/>
  <c r="K51" i="4"/>
  <c r="K63" i="4"/>
  <c r="K75" i="4"/>
  <c r="K87" i="4"/>
  <c r="K99" i="4"/>
  <c r="K111" i="4"/>
  <c r="K123" i="4"/>
  <c r="K89" i="4"/>
  <c r="K27" i="4"/>
  <c r="K26" i="4"/>
  <c r="K38" i="4"/>
  <c r="K50" i="4"/>
  <c r="K62" i="4"/>
  <c r="K74" i="4"/>
  <c r="K86" i="4"/>
  <c r="K98" i="4"/>
  <c r="K110" i="4"/>
  <c r="K122" i="4"/>
  <c r="K44" i="4"/>
  <c r="K29" i="4"/>
  <c r="K41" i="4"/>
  <c r="K113" i="4"/>
  <c r="K28" i="4"/>
  <c r="K24" i="4"/>
  <c r="K37" i="4"/>
  <c r="K49" i="4"/>
  <c r="K73" i="4"/>
  <c r="K109" i="4"/>
  <c r="K121" i="4"/>
  <c r="K23" i="4"/>
  <c r="K36" i="4"/>
  <c r="K48" i="4"/>
  <c r="K60" i="4"/>
  <c r="K72" i="4"/>
  <c r="K84" i="4"/>
  <c r="K96" i="4"/>
  <c r="K108" i="4"/>
  <c r="K120" i="4"/>
  <c r="K80" i="4"/>
  <c r="K53" i="4"/>
  <c r="K125" i="4"/>
  <c r="K61" i="4"/>
  <c r="K22" i="4"/>
  <c r="K35" i="4"/>
  <c r="K47" i="4"/>
  <c r="K59" i="4"/>
  <c r="K71" i="4"/>
  <c r="K83" i="4"/>
  <c r="K95" i="4"/>
  <c r="K107" i="4"/>
  <c r="K119" i="4"/>
  <c r="K56" i="4"/>
  <c r="K77" i="4"/>
  <c r="K85" i="4"/>
  <c r="K21" i="4"/>
  <c r="K34" i="4"/>
  <c r="K46" i="4"/>
  <c r="K58" i="4"/>
  <c r="K70" i="4"/>
  <c r="K82" i="4"/>
  <c r="K94" i="4"/>
  <c r="K106" i="4"/>
  <c r="K118" i="4"/>
  <c r="K92" i="4"/>
  <c r="K40" i="4"/>
  <c r="K97" i="4"/>
  <c r="K20" i="4"/>
  <c r="K33" i="4"/>
  <c r="K45" i="4"/>
  <c r="K57" i="4"/>
  <c r="K69" i="4"/>
  <c r="K81" i="4"/>
  <c r="K93" i="4"/>
  <c r="K105" i="4"/>
  <c r="K43" i="3"/>
  <c r="K92" i="2"/>
  <c r="K114" i="2"/>
  <c r="K102" i="2"/>
  <c r="K4" i="2"/>
  <c r="K5" i="2"/>
  <c r="K247" i="2"/>
  <c r="K210" i="2"/>
  <c r="K42" i="2"/>
  <c r="K170" i="2"/>
  <c r="K54" i="3"/>
  <c r="K55" i="2"/>
  <c r="K151" i="2"/>
  <c r="K157" i="2"/>
  <c r="K178" i="2"/>
  <c r="K201" i="2"/>
  <c r="K177" i="2"/>
  <c r="K87" i="2"/>
  <c r="K154" i="2"/>
  <c r="K142" i="2"/>
  <c r="K94" i="2"/>
  <c r="K191" i="2"/>
  <c r="K112" i="2"/>
  <c r="K158" i="2"/>
  <c r="K83" i="2"/>
  <c r="K66" i="2"/>
  <c r="K103" i="3"/>
  <c r="K33" i="3"/>
  <c r="K30" i="3"/>
  <c r="K35" i="3"/>
  <c r="K99" i="3"/>
  <c r="K192" i="2"/>
  <c r="K71" i="2"/>
  <c r="K129" i="2"/>
  <c r="K199" i="2"/>
  <c r="K90" i="2"/>
  <c r="K203" i="2"/>
  <c r="K50" i="2"/>
  <c r="K45" i="2"/>
  <c r="K82" i="2"/>
  <c r="K149" i="2"/>
  <c r="K193" i="2"/>
  <c r="K216" i="2"/>
  <c r="K146" i="2"/>
  <c r="K77" i="2"/>
  <c r="K249" i="2"/>
  <c r="K128" i="2"/>
  <c r="K162" i="2"/>
  <c r="K105" i="3"/>
  <c r="K38" i="3"/>
  <c r="K189" i="2"/>
  <c r="K215" i="2"/>
  <c r="K147" i="2"/>
  <c r="K23" i="2"/>
  <c r="K27" i="2"/>
  <c r="K152" i="2"/>
  <c r="K78" i="2"/>
  <c r="K18" i="2"/>
  <c r="K99" i="2"/>
  <c r="K250" i="2"/>
  <c r="K114" i="3"/>
  <c r="K230" i="2"/>
  <c r="K43" i="2"/>
  <c r="K231" i="2"/>
  <c r="K239" i="2"/>
  <c r="K126" i="2"/>
  <c r="K63" i="3"/>
  <c r="K74" i="2"/>
  <c r="K39" i="2"/>
  <c r="K164" i="2"/>
  <c r="K224" i="2"/>
  <c r="K160" i="2"/>
  <c r="K106" i="2"/>
  <c r="K88" i="2"/>
  <c r="K59" i="3"/>
  <c r="K49" i="3"/>
  <c r="K104" i="3"/>
  <c r="K58" i="3"/>
  <c r="K102" i="3"/>
  <c r="K31" i="3"/>
  <c r="K53" i="3"/>
  <c r="K242" i="2"/>
  <c r="K11" i="2"/>
  <c r="K139" i="2"/>
  <c r="K186" i="2"/>
  <c r="K12" i="2"/>
  <c r="K218" i="2"/>
  <c r="K208" i="2"/>
  <c r="K133" i="2"/>
  <c r="K240" i="2"/>
  <c r="K137" i="2"/>
  <c r="K190" i="2"/>
  <c r="K44" i="2"/>
  <c r="K165" i="2"/>
  <c r="K155" i="2"/>
  <c r="K246" i="2"/>
  <c r="K188" i="2"/>
  <c r="K107" i="2"/>
  <c r="K125" i="2"/>
  <c r="K37" i="3"/>
  <c r="K110" i="3"/>
  <c r="K47" i="3"/>
  <c r="K71" i="3"/>
  <c r="K89" i="2"/>
  <c r="K76" i="2"/>
  <c r="K16" i="2"/>
  <c r="K232" i="2"/>
  <c r="K237" i="2"/>
  <c r="K171" i="2"/>
  <c r="K202" i="2"/>
  <c r="K217" i="2"/>
  <c r="K238" i="2"/>
  <c r="K209" i="2"/>
  <c r="K101" i="2"/>
  <c r="K25" i="2"/>
  <c r="K73" i="2"/>
  <c r="K106" i="3"/>
  <c r="K124" i="2"/>
  <c r="K226" i="2"/>
  <c r="K84" i="2"/>
  <c r="K67" i="2"/>
  <c r="K181" i="2"/>
  <c r="K69" i="2"/>
  <c r="K214" i="2"/>
  <c r="K134" i="2"/>
  <c r="K37" i="2"/>
  <c r="K187" i="2"/>
  <c r="K64" i="2"/>
  <c r="K57" i="3"/>
  <c r="K104" i="2"/>
  <c r="K14" i="2"/>
  <c r="K219" i="2"/>
  <c r="K49" i="2"/>
  <c r="K96" i="2"/>
  <c r="K175" i="2"/>
  <c r="K213" i="2"/>
  <c r="K100" i="3"/>
  <c r="K221" i="2"/>
  <c r="K196" i="2"/>
  <c r="K223" i="2"/>
  <c r="K28" i="2"/>
  <c r="K131" i="2"/>
  <c r="K75" i="2"/>
  <c r="K123" i="2"/>
  <c r="K95" i="2"/>
  <c r="K100" i="2"/>
  <c r="K110" i="2"/>
  <c r="K185" i="2"/>
  <c r="K130" i="2"/>
  <c r="K109" i="2"/>
  <c r="K245" i="2"/>
  <c r="K136" i="2"/>
  <c r="K24" i="3"/>
  <c r="K61" i="3"/>
  <c r="K9" i="3"/>
  <c r="K115" i="2"/>
  <c r="K97" i="2"/>
  <c r="K52" i="2"/>
  <c r="K30" i="2"/>
  <c r="K211" i="2"/>
  <c r="K172" i="2"/>
  <c r="K197" i="2"/>
  <c r="K150" i="2"/>
  <c r="K101" i="3"/>
  <c r="K108" i="2"/>
  <c r="K35" i="2"/>
  <c r="K111" i="2"/>
  <c r="K195" i="2"/>
  <c r="K46" i="2"/>
  <c r="K58" i="2"/>
  <c r="K182" i="2"/>
  <c r="K32" i="2"/>
  <c r="K251" i="2"/>
  <c r="K19" i="2"/>
  <c r="K220" i="2"/>
  <c r="K63" i="2"/>
  <c r="K233" i="2"/>
  <c r="K122" i="2"/>
  <c r="K105" i="2"/>
  <c r="K36" i="2"/>
  <c r="K52" i="3"/>
  <c r="K62" i="3"/>
  <c r="K44" i="3"/>
  <c r="K183" i="2"/>
  <c r="K86" i="2"/>
  <c r="K51" i="2"/>
  <c r="K54" i="2"/>
  <c r="K21" i="2"/>
  <c r="K153" i="2"/>
  <c r="K79" i="2"/>
  <c r="K229" i="2"/>
  <c r="K10" i="2"/>
  <c r="K60" i="3"/>
  <c r="K97" i="3"/>
  <c r="K113" i="3"/>
  <c r="K118" i="2"/>
  <c r="K163" i="2"/>
  <c r="K169" i="2"/>
  <c r="K156" i="2"/>
  <c r="K235" i="2"/>
  <c r="K194" i="2"/>
  <c r="K179" i="2"/>
  <c r="K127" i="2"/>
  <c r="K70" i="2"/>
  <c r="K116" i="2"/>
  <c r="K29" i="2"/>
  <c r="K34" i="2"/>
  <c r="K22" i="2"/>
  <c r="K140" i="2"/>
  <c r="K38" i="2"/>
  <c r="K198" i="2"/>
  <c r="K116" i="3"/>
  <c r="K32" i="3"/>
  <c r="K17" i="2"/>
  <c r="K159" i="2"/>
  <c r="K41" i="2"/>
  <c r="K180" i="2"/>
  <c r="K33" i="2"/>
  <c r="K241" i="2"/>
  <c r="K212" i="2"/>
  <c r="K56" i="2"/>
  <c r="K236" i="2"/>
  <c r="K65" i="2"/>
  <c r="K161" i="2"/>
  <c r="K75" i="3"/>
  <c r="K53" i="2"/>
  <c r="K62" i="2"/>
  <c r="K234" i="2"/>
  <c r="K119" i="2"/>
  <c r="K121" i="2"/>
  <c r="K173" i="2"/>
  <c r="K48" i="2"/>
  <c r="K26" i="2"/>
  <c r="K91" i="2"/>
  <c r="K184" i="2"/>
  <c r="K76" i="3"/>
  <c r="K115" i="3"/>
  <c r="K174" i="2"/>
  <c r="K120" i="2"/>
  <c r="K252" i="2"/>
  <c r="K204" i="2"/>
  <c r="K113" i="2"/>
  <c r="K13" i="2"/>
  <c r="K68" i="2"/>
  <c r="K148" i="2"/>
  <c r="K93" i="2"/>
  <c r="K72" i="2"/>
  <c r="K243" i="2"/>
  <c r="K98" i="2"/>
  <c r="K244" i="2"/>
  <c r="K248" i="2"/>
  <c r="K15" i="2"/>
  <c r="K81" i="2"/>
  <c r="K28" i="3"/>
  <c r="K59" i="2"/>
  <c r="K176" i="2"/>
  <c r="K206" i="2"/>
  <c r="K200" i="2"/>
  <c r="K85" i="2"/>
  <c r="K3" i="1" l="1"/>
  <c r="K3" i="12" l="1"/>
  <c r="K3" i="13"/>
  <c r="K3" i="10"/>
  <c r="K3" i="11"/>
  <c r="K3" i="8"/>
  <c r="K3" i="3"/>
  <c r="K3" i="7"/>
  <c r="K3" i="2"/>
  <c r="K3" i="5"/>
  <c r="K3" i="4"/>
</calcChain>
</file>

<file path=xl/sharedStrings.xml><?xml version="1.0" encoding="utf-8"?>
<sst xmlns="http://schemas.openxmlformats.org/spreadsheetml/2006/main" count="4367" uniqueCount="2274">
  <si>
    <t>Изображение продукта</t>
  </si>
  <si>
    <t>Резьба</t>
  </si>
  <si>
    <t>BV.511.04</t>
  </si>
  <si>
    <t>1/2"</t>
  </si>
  <si>
    <t>BV.511.05</t>
  </si>
  <si>
    <t>3/4"</t>
  </si>
  <si>
    <t>BV.511.06</t>
  </si>
  <si>
    <t>1"</t>
  </si>
  <si>
    <t>BV.511.07</t>
  </si>
  <si>
    <t>1 1/4"</t>
  </si>
  <si>
    <t>BV.511.08</t>
  </si>
  <si>
    <t>1 1/2"</t>
  </si>
  <si>
    <t>BV.511.09</t>
  </si>
  <si>
    <t>2"</t>
  </si>
  <si>
    <t>BV.511.10</t>
  </si>
  <si>
    <t>2 1/2"</t>
  </si>
  <si>
    <t>BV.511.11</t>
  </si>
  <si>
    <t>3"</t>
  </si>
  <si>
    <t>BV.511.12</t>
  </si>
  <si>
    <t>4"</t>
  </si>
  <si>
    <t>BV.512.04</t>
  </si>
  <si>
    <t>BV.512.05</t>
  </si>
  <si>
    <t>BV.512.06</t>
  </si>
  <si>
    <t>BV.512.07</t>
  </si>
  <si>
    <t>BV.512.08</t>
  </si>
  <si>
    <t>BV.512.09</t>
  </si>
  <si>
    <t>BV.513.04</t>
  </si>
  <si>
    <t>BV.513.05</t>
  </si>
  <si>
    <t>BV.513.06</t>
  </si>
  <si>
    <t>BV.514.04</t>
  </si>
  <si>
    <t>BV.514.05</t>
  </si>
  <si>
    <t>BV.514.06</t>
  </si>
  <si>
    <t>BV.515.04</t>
  </si>
  <si>
    <t>BV.515.05</t>
  </si>
  <si>
    <t>BV.515.06</t>
  </si>
  <si>
    <t>BV.520.04</t>
  </si>
  <si>
    <t>BV.520.05</t>
  </si>
  <si>
    <t>BV.520.06</t>
  </si>
  <si>
    <t>BV.520.07</t>
  </si>
  <si>
    <t>Кран шаровый латунный полнопроходной с  ручкой-бабочкой и подключением гайка-гайка (БГГ)</t>
  </si>
  <si>
    <t>Кран шаровый латунный полнопроходной с  ручкой и подключением гайка-штуцер (РГШ)</t>
  </si>
  <si>
    <t>Кран шаровый латунный полнопроходной с  ручкой-бабочкой и подключением гайка-штуцер (БГШ)</t>
  </si>
  <si>
    <t>Кран шаровый латунный полнопроходной с  ручкой-бабочкой и подключением штуцер-штуцер (БШШ)</t>
  </si>
  <si>
    <t>BV.522.04</t>
  </si>
  <si>
    <t>BV.522.05</t>
  </si>
  <si>
    <t>BV.522.06</t>
  </si>
  <si>
    <t>BV.521.04</t>
  </si>
  <si>
    <t>BV.521.05</t>
  </si>
  <si>
    <t>BV.523.04</t>
  </si>
  <si>
    <t>BV.523.05</t>
  </si>
  <si>
    <t>Заказ</t>
  </si>
  <si>
    <t>Сумма заказа</t>
  </si>
  <si>
    <t>BV.633.04</t>
  </si>
  <si>
    <t>BV.633.05</t>
  </si>
  <si>
    <t xml:space="preserve">Кран-американка шаровый латунный полнопроходной с полусгоном и ручкой-бабочкой  </t>
  </si>
  <si>
    <t xml:space="preserve">Кран-американка шаровый латунный угловой полнопроходной с полусгоном и ручкой-бабочкой  </t>
  </si>
  <si>
    <t>Кран-американка шаровый латунный полнопроходной прямой с полусгоном и самоуплотняющимся кольцом</t>
  </si>
  <si>
    <t>Кран-американка шаровый латунный полнопроходной угловой  с полусгоном и самоуплотняющимся кольцом</t>
  </si>
  <si>
    <t>Краны латунные шаровые</t>
  </si>
  <si>
    <t xml:space="preserve">Наименование </t>
  </si>
  <si>
    <t>Артикул</t>
  </si>
  <si>
    <t>BV.630.04</t>
  </si>
  <si>
    <t>BV.630.05</t>
  </si>
  <si>
    <t>BV.630.06</t>
  </si>
  <si>
    <t>BV.631.04</t>
  </si>
  <si>
    <t>BV.631.05</t>
  </si>
  <si>
    <t>BV.632.04</t>
  </si>
  <si>
    <t>BV.635.04</t>
  </si>
  <si>
    <t>Задвижка клиновая латунная</t>
  </si>
  <si>
    <t>BV.880.04</t>
  </si>
  <si>
    <t>BV.880.05</t>
  </si>
  <si>
    <t>BV.880.06</t>
  </si>
  <si>
    <t>BV.465.04</t>
  </si>
  <si>
    <t>BV.466.04</t>
  </si>
  <si>
    <t>BV.464.04N</t>
  </si>
  <si>
    <t>1/2*M10</t>
  </si>
  <si>
    <t>BV.464.04</t>
  </si>
  <si>
    <t>1/2" х 1/2"</t>
  </si>
  <si>
    <t>BV.464.0405</t>
  </si>
  <si>
    <t>1/2" х 3/4"</t>
  </si>
  <si>
    <t>BV.463.04</t>
  </si>
  <si>
    <t>BV.463.0405</t>
  </si>
  <si>
    <t>Вентиль-тройник для подключения сантехнических приборов</t>
  </si>
  <si>
    <t>BV.460.05</t>
  </si>
  <si>
    <t>BV.461.040504</t>
  </si>
  <si>
    <t>Кран-тройник для подключения сантехнических приборов</t>
  </si>
  <si>
    <t>BV.462.040504</t>
  </si>
  <si>
    <t>1/2x3/4x1/2</t>
  </si>
  <si>
    <t>CV.320.04</t>
  </si>
  <si>
    <t>CV.320.05</t>
  </si>
  <si>
    <t>CV.320.06</t>
  </si>
  <si>
    <t>CV.320.07</t>
  </si>
  <si>
    <t>CV.320.08</t>
  </si>
  <si>
    <t>CV.320.09</t>
  </si>
  <si>
    <t>CV.425.04</t>
  </si>
  <si>
    <t>CV.425.05</t>
  </si>
  <si>
    <t>CV.425.06</t>
  </si>
  <si>
    <t>Сетка для обратного клапана</t>
  </si>
  <si>
    <t>CV.110.04</t>
  </si>
  <si>
    <t>CV.110.05</t>
  </si>
  <si>
    <t>CV.110.06</t>
  </si>
  <si>
    <t>CV.110.07</t>
  </si>
  <si>
    <t>CV.530.04</t>
  </si>
  <si>
    <t>CV.530.05</t>
  </si>
  <si>
    <t>CV.530.06</t>
  </si>
  <si>
    <t>CV.530.07</t>
  </si>
  <si>
    <t>CV.530.08</t>
  </si>
  <si>
    <t>CV.530.09</t>
  </si>
  <si>
    <t>Фильтр косой</t>
  </si>
  <si>
    <t>Фильтр косой грубой очистки</t>
  </si>
  <si>
    <t>FW.210.04</t>
  </si>
  <si>
    <t>FW.210.05</t>
  </si>
  <si>
    <t>FW.210.06</t>
  </si>
  <si>
    <t>FW.210.07</t>
  </si>
  <si>
    <t>FW.210.08</t>
  </si>
  <si>
    <t>FW.210.09</t>
  </si>
  <si>
    <t>TR.623.04</t>
  </si>
  <si>
    <t>TR.613.04</t>
  </si>
  <si>
    <t>TR.621.04</t>
  </si>
  <si>
    <t>TR.611.04</t>
  </si>
  <si>
    <t>Вентиль радиаторный прямой ручной регулировки</t>
  </si>
  <si>
    <t>TR.212.04</t>
  </si>
  <si>
    <t>TR.212.05</t>
  </si>
  <si>
    <t>Вентиль радиаторный прямой ручной регулировки с  самоуплотняющимся кольцом</t>
  </si>
  <si>
    <t>TR.213.04</t>
  </si>
  <si>
    <t>Вентиль радиаторный угловой ручной регулировки</t>
  </si>
  <si>
    <t>TR.210.04</t>
  </si>
  <si>
    <t>TR.210.05</t>
  </si>
  <si>
    <t>Вентиль радиаторный угловой ручной регулировки с  самоуплотняющимся кольцом</t>
  </si>
  <si>
    <t>TR.211.04</t>
  </si>
  <si>
    <t>Клапан настроечный прямой</t>
  </si>
  <si>
    <t>TR.112.04</t>
  </si>
  <si>
    <t>TR.112.05</t>
  </si>
  <si>
    <t>Клапан настроечный прямой с самоуплотняющимся кольцом</t>
  </si>
  <si>
    <t>TR.113.04</t>
  </si>
  <si>
    <t>Клапан настроечный угловой</t>
  </si>
  <si>
    <t>TR.110.04</t>
  </si>
  <si>
    <t>TR.110.05</t>
  </si>
  <si>
    <t>Клапан настроечный угловой с самоуплотняющимся кольцом</t>
  </si>
  <si>
    <t>TR.111.04</t>
  </si>
  <si>
    <t>Термостатическая головка с жидкостным датчиком</t>
  </si>
  <si>
    <t>TR.550.01</t>
  </si>
  <si>
    <t>30x1,5</t>
  </si>
  <si>
    <t>Клапан термостатический прямой</t>
  </si>
  <si>
    <t>TR.312.04</t>
  </si>
  <si>
    <t>TR.312.05</t>
  </si>
  <si>
    <t>Клапан термостатический угловой</t>
  </si>
  <si>
    <t>TR.310.04</t>
  </si>
  <si>
    <t>TR.310.05</t>
  </si>
  <si>
    <t>Клапан термостатический прямой с самоуплотняющимся кольцом</t>
  </si>
  <si>
    <t>TR.313.04</t>
  </si>
  <si>
    <t>TR.313.05</t>
  </si>
  <si>
    <t>Клапан термостатический угловой с самоуплотняющимся кольцом</t>
  </si>
  <si>
    <t>TR.311.04</t>
  </si>
  <si>
    <t>TR.311.05</t>
  </si>
  <si>
    <t>Узлы нижнего подключения</t>
  </si>
  <si>
    <t>TR.410.0505</t>
  </si>
  <si>
    <t>3/4"x3/4"</t>
  </si>
  <si>
    <t>TR.420.0505</t>
  </si>
  <si>
    <t>TR.430.0405</t>
  </si>
  <si>
    <t>1/2"*3/4"</t>
  </si>
  <si>
    <t>PN</t>
  </si>
  <si>
    <t>Кран шаровый латунный водоразборный</t>
  </si>
  <si>
    <t>Кран шаровый латунный полнопроходной с фильтром</t>
  </si>
  <si>
    <t>Кран шаровый мини гайка-гайка</t>
  </si>
  <si>
    <t>Кран шаровый мини гайка штуцер</t>
  </si>
  <si>
    <t>Кран угловой для подключения сантехнических приборов</t>
  </si>
  <si>
    <t>Набор для подключения сантехнических приборов</t>
  </si>
  <si>
    <t>Горизонтальный латунный  обратный клапан</t>
  </si>
  <si>
    <t>Вес, гр.</t>
  </si>
  <si>
    <t>Ваша цена, Руб.</t>
  </si>
  <si>
    <t>Кран шаровый латунный с дренажём и воздухоотводчиком</t>
  </si>
  <si>
    <t>Кран латунный дренажный</t>
  </si>
  <si>
    <t>Вес заказа, кг</t>
  </si>
  <si>
    <t>Объём заказа, м3</t>
  </si>
  <si>
    <t>Краны латунные сантехнические хромированные</t>
  </si>
  <si>
    <t xml:space="preserve">Терморегулирующая арматура </t>
  </si>
  <si>
    <t>Скидка, %</t>
  </si>
  <si>
    <t>Краны-американки латунные шаровые</t>
  </si>
  <si>
    <t>Краны латунные шаровые специализированные</t>
  </si>
  <si>
    <t>Краны шаровые латунные МИНИ</t>
  </si>
  <si>
    <t>Комплекты радиаторные термостатические</t>
  </si>
  <si>
    <t xml:space="preserve"> Прямой  2 в 1 (термоголовка и клапан термостатический)</t>
  </si>
  <si>
    <t>Угловой  2 в 1 (термоголовка и клапан термостатический)</t>
  </si>
  <si>
    <t xml:space="preserve"> Прямой  3 в 1 (термоголовка, клапан термостатический, клапан настроечный)</t>
  </si>
  <si>
    <t>Угловой  3 в 1 (термоголовка, клапан термостатический, клапан настроечный)</t>
  </si>
  <si>
    <t>Обратные клапаны латунные</t>
  </si>
  <si>
    <t>PM.310.04</t>
  </si>
  <si>
    <t xml:space="preserve">16*2,0 mm </t>
  </si>
  <si>
    <t>бухта 100 м</t>
  </si>
  <si>
    <t>PM.320.04</t>
  </si>
  <si>
    <t>16*2,0 mm</t>
  </si>
  <si>
    <t>бухта 200 м</t>
  </si>
  <si>
    <t>PM.310.05</t>
  </si>
  <si>
    <t>20*2,0 mm</t>
  </si>
  <si>
    <t>PM.305.06</t>
  </si>
  <si>
    <t>26*3,0 mm</t>
  </si>
  <si>
    <t>бухта 50 м</t>
  </si>
  <si>
    <t>32*3,0 mm</t>
  </si>
  <si>
    <t>PM.305.07</t>
  </si>
  <si>
    <t>Труба металлопластиковая</t>
  </si>
  <si>
    <t>Краны радиаторные ручные</t>
  </si>
  <si>
    <t>Кран шаровый полнопроходной AquaHit  внутренняя-внутренняя, ручка (РГГ)</t>
  </si>
  <si>
    <t>Кран шаровый полнопроходной AquaHit внутренняя-наружная, ручка (РГШ)</t>
  </si>
  <si>
    <t>Кран шаровый полнопроходной AquaHit внутренняя-внутренняя, бабочка (БГГ)</t>
  </si>
  <si>
    <t>Кран шаровый полнопроходной AquaHit внутренняя-наружная, бабочка (БГШ)</t>
  </si>
  <si>
    <t>Кран шаровый полнопроходной AquaHit наружная-наружная, бабочка (БШШ)</t>
  </si>
  <si>
    <t>Кран шаровый полнопроходной с полусгоном AquaHit внутренняя-наружная, бабочка</t>
  </si>
  <si>
    <t>Фильтр косой AquaHit , грубой очистки</t>
  </si>
  <si>
    <t>BV.311.04</t>
  </si>
  <si>
    <t>BV.311.05</t>
  </si>
  <si>
    <t>BV.311.06</t>
  </si>
  <si>
    <t>BV.311.07</t>
  </si>
  <si>
    <t>BV.311.08</t>
  </si>
  <si>
    <t>BV.311.09</t>
  </si>
  <si>
    <t>BV.312.04</t>
  </si>
  <si>
    <t>BV.312.05</t>
  </si>
  <si>
    <t>BV.312.06</t>
  </si>
  <si>
    <t>BV.312.07</t>
  </si>
  <si>
    <t>BV.312.08</t>
  </si>
  <si>
    <t>BV.312.09</t>
  </si>
  <si>
    <t>BV.313.04</t>
  </si>
  <si>
    <t>BV.313.05</t>
  </si>
  <si>
    <t>BV.313.06</t>
  </si>
  <si>
    <t>BV.314.04</t>
  </si>
  <si>
    <t>BV.314.05</t>
  </si>
  <si>
    <t>BV.314.06</t>
  </si>
  <si>
    <t>BV.315.04</t>
  </si>
  <si>
    <t>BV.320.04</t>
  </si>
  <si>
    <t>BV.320.05</t>
  </si>
  <si>
    <t>BV.320.06</t>
  </si>
  <si>
    <t>FW.110.04</t>
  </si>
  <si>
    <t>FW.110.05</t>
  </si>
  <si>
    <t>FW.110.06</t>
  </si>
  <si>
    <t>FW.110.07</t>
  </si>
  <si>
    <t>FW.110.08</t>
  </si>
  <si>
    <t>FW.110.09</t>
  </si>
  <si>
    <t>CV.720.04</t>
  </si>
  <si>
    <t>CV.720.05</t>
  </si>
  <si>
    <t>CV.720.06</t>
  </si>
  <si>
    <t>CV.720.07</t>
  </si>
  <si>
    <t>CV.720.08</t>
  </si>
  <si>
    <t>CV.720.09</t>
  </si>
  <si>
    <t>Запорная арматура "AquaHit"</t>
  </si>
  <si>
    <t>Обратный клапан AquaHit с латунным сердечником</t>
  </si>
  <si>
    <t>Обратный клапан усиленный с латунным сердечником</t>
  </si>
  <si>
    <t>Обратный клапан с латунным сердечником</t>
  </si>
  <si>
    <t>Коллектор из нержавеющей стали в сборе для отопления.</t>
  </si>
  <si>
    <t>Коллектор из нержавеющей стали в сборе с расходомерами.</t>
  </si>
  <si>
    <t>Конечный элемент для коллектора с автоматическим воздухоотводчиком</t>
  </si>
  <si>
    <t>Шаровые краны без термометров для коллектора (комплект 2 штуки)</t>
  </si>
  <si>
    <t>Шаровые краны с термометром для коллектора (комплект 2 штуки)</t>
  </si>
  <si>
    <t>Заглушка для коллектора (комплект 2 штуки)</t>
  </si>
  <si>
    <t>MS.402.06</t>
  </si>
  <si>
    <t>MS.403.06</t>
  </si>
  <si>
    <t>MS.404.06</t>
  </si>
  <si>
    <t>MS.405.06</t>
  </si>
  <si>
    <t>MS.406.06</t>
  </si>
  <si>
    <t>MS.407.06</t>
  </si>
  <si>
    <t>MS.408.06</t>
  </si>
  <si>
    <t>MS.409.06</t>
  </si>
  <si>
    <t>MS.410.06</t>
  </si>
  <si>
    <t>MS.411.06</t>
  </si>
  <si>
    <t>MS.412.06</t>
  </si>
  <si>
    <t>MS.502.06</t>
  </si>
  <si>
    <t>MS.503.06</t>
  </si>
  <si>
    <t>MS.504.06</t>
  </si>
  <si>
    <t>MS.505.06</t>
  </si>
  <si>
    <t>MS.506.06</t>
  </si>
  <si>
    <t>MS.507.06</t>
  </si>
  <si>
    <t>MS.508.06</t>
  </si>
  <si>
    <t>MS.509.06</t>
  </si>
  <si>
    <t>MS.510.06</t>
  </si>
  <si>
    <t>MS.511.06</t>
  </si>
  <si>
    <t>MS.512.06</t>
  </si>
  <si>
    <t>MC.201.06</t>
  </si>
  <si>
    <t>MC.312.06</t>
  </si>
  <si>
    <t>MC.322.06</t>
  </si>
  <si>
    <t>MC.401.06</t>
  </si>
  <si>
    <t>1" х 3/4"ЕК</t>
  </si>
  <si>
    <t>Курс ЦБ РФ</t>
  </si>
  <si>
    <t>Коллекторы и комплектующие к ним</t>
  </si>
  <si>
    <t>12 вых.</t>
  </si>
  <si>
    <t>11 вых.</t>
  </si>
  <si>
    <t>10 вых.</t>
  </si>
  <si>
    <t>9 вых.</t>
  </si>
  <si>
    <t>8 вых.</t>
  </si>
  <si>
    <t>7 вых.</t>
  </si>
  <si>
    <t>6 вых.</t>
  </si>
  <si>
    <t>5 вых.</t>
  </si>
  <si>
    <t>4 вых.</t>
  </si>
  <si>
    <t>3 вых.</t>
  </si>
  <si>
    <t>2 вых.</t>
  </si>
  <si>
    <t>Евроконус MVI</t>
  </si>
  <si>
    <t>3/4"*16*2.0</t>
  </si>
  <si>
    <t>3/4"*20*2.0</t>
  </si>
  <si>
    <t>3/4"*16*2.2</t>
  </si>
  <si>
    <t>MC.402.05</t>
  </si>
  <si>
    <t>MC.403.05</t>
  </si>
  <si>
    <t>MC.404.05</t>
  </si>
  <si>
    <t>BF.501.04</t>
  </si>
  <si>
    <t>BF.501.05</t>
  </si>
  <si>
    <t>BF.501.06</t>
  </si>
  <si>
    <t>BF.501.07</t>
  </si>
  <si>
    <t>BF.501.09</t>
  </si>
  <si>
    <t>BF.501.08</t>
  </si>
  <si>
    <t>BF.502.04</t>
  </si>
  <si>
    <t>BF.502.05</t>
  </si>
  <si>
    <t>BF.502.06</t>
  </si>
  <si>
    <t xml:space="preserve">Американка прямая MVI </t>
  </si>
  <si>
    <t>Американка угловая MVI</t>
  </si>
  <si>
    <t>Американка прямая AquaHit</t>
  </si>
  <si>
    <t>BF.301.04</t>
  </si>
  <si>
    <t>BF.301.05</t>
  </si>
  <si>
    <t>Американки MVI</t>
  </si>
  <si>
    <t>бухта 500 м</t>
  </si>
  <si>
    <t>Тройник с внутренней резьбой</t>
  </si>
  <si>
    <t>BF.511.04</t>
  </si>
  <si>
    <t>BF.511.05</t>
  </si>
  <si>
    <t>BF.511.06</t>
  </si>
  <si>
    <t>BF.511.07</t>
  </si>
  <si>
    <t>BF.511.08</t>
  </si>
  <si>
    <t>BF.511.09</t>
  </si>
  <si>
    <t>Тройник переходной с внутренней резьбой</t>
  </si>
  <si>
    <t>BF.512.050405</t>
  </si>
  <si>
    <t>BF.512.060406</t>
  </si>
  <si>
    <t>BF.512.060506</t>
  </si>
  <si>
    <t>Тройник резьбовой ВНВ</t>
  </si>
  <si>
    <t>BF.513.04</t>
  </si>
  <si>
    <t>BF.513.05</t>
  </si>
  <si>
    <t>Тройник резьбовой ВНН</t>
  </si>
  <si>
    <t>BF.514.04</t>
  </si>
  <si>
    <t>BF.514.05</t>
  </si>
  <si>
    <t>Тройник с наружной резьбой</t>
  </si>
  <si>
    <t>BF.515.04</t>
  </si>
  <si>
    <t>BF.515.05</t>
  </si>
  <si>
    <t>Тройник резьбовой НВН</t>
  </si>
  <si>
    <t>Тройник резьбовой ВВН</t>
  </si>
  <si>
    <t>BF.516.04</t>
  </si>
  <si>
    <t>BF.516.05</t>
  </si>
  <si>
    <t>BF.517.04</t>
  </si>
  <si>
    <t>BF.520.04</t>
  </si>
  <si>
    <t>BF.520.05</t>
  </si>
  <si>
    <t>BF.520.06</t>
  </si>
  <si>
    <t>BF.520.07</t>
  </si>
  <si>
    <t>BF.520.08</t>
  </si>
  <si>
    <t>BF.520.09</t>
  </si>
  <si>
    <t>Муфта соединительная</t>
  </si>
  <si>
    <t>Муфта переходная</t>
  </si>
  <si>
    <t>BF.521.0403</t>
  </si>
  <si>
    <t>BF.521.0504</t>
  </si>
  <si>
    <t>BF.521.0604</t>
  </si>
  <si>
    <t>BF.521.0605</t>
  </si>
  <si>
    <t>BF.521.0704</t>
  </si>
  <si>
    <t>BF.521.0705</t>
  </si>
  <si>
    <t>BF.521.0706</t>
  </si>
  <si>
    <t>BF.521.0806</t>
  </si>
  <si>
    <t>BF.521.0807</t>
  </si>
  <si>
    <t>BF.521.0906</t>
  </si>
  <si>
    <t>BF.521.0907</t>
  </si>
  <si>
    <t>BF.521.0908</t>
  </si>
  <si>
    <t>3/4"х1/2"</t>
  </si>
  <si>
    <t>1"х1/2"</t>
  </si>
  <si>
    <t>1"х3/4"</t>
  </si>
  <si>
    <t>1 1/4"х1/2"</t>
  </si>
  <si>
    <t>1 1/4"х3/4"</t>
  </si>
  <si>
    <t>1 1/4"х1"</t>
  </si>
  <si>
    <t>1 1/2"х1"</t>
  </si>
  <si>
    <t>1 1/2"х11/4"</t>
  </si>
  <si>
    <t>2 "х1"</t>
  </si>
  <si>
    <t>2 "х1 1/4"</t>
  </si>
  <si>
    <t>2 "х11/2"</t>
  </si>
  <si>
    <t>Угольник с внутренней резьбой</t>
  </si>
  <si>
    <t>BF.531.04</t>
  </si>
  <si>
    <t>BF.531.0504</t>
  </si>
  <si>
    <t>BF.531.05</t>
  </si>
  <si>
    <t>BF.531.06</t>
  </si>
  <si>
    <t>BF.531.07</t>
  </si>
  <si>
    <t>BF.531.08</t>
  </si>
  <si>
    <t>BF.531.09</t>
  </si>
  <si>
    <t>Угольник внутренняя-наружная резьба</t>
  </si>
  <si>
    <t>BF.532.04</t>
  </si>
  <si>
    <t>BF.532.05</t>
  </si>
  <si>
    <t>BF.532.06</t>
  </si>
  <si>
    <t>BF.532.07</t>
  </si>
  <si>
    <t>BF.532.08</t>
  </si>
  <si>
    <t>BF.532.09</t>
  </si>
  <si>
    <t>Угольник с наружной резьбой</t>
  </si>
  <si>
    <t>BF.533.04</t>
  </si>
  <si>
    <t>BF.533.05</t>
  </si>
  <si>
    <t>BF.533.06</t>
  </si>
  <si>
    <t>Ниппель</t>
  </si>
  <si>
    <t>BF.541.04</t>
  </si>
  <si>
    <t>BF.541.05</t>
  </si>
  <si>
    <t>BF.541.06</t>
  </si>
  <si>
    <t>BF.541.07</t>
  </si>
  <si>
    <t>BF.541.08</t>
  </si>
  <si>
    <t>BF.541.09</t>
  </si>
  <si>
    <t>BF.542.0402</t>
  </si>
  <si>
    <t>BF.542.0403</t>
  </si>
  <si>
    <t>BF.542.0504</t>
  </si>
  <si>
    <t>BF.542.0604</t>
  </si>
  <si>
    <t>BF.542.0605</t>
  </si>
  <si>
    <t>BF.542.0706</t>
  </si>
  <si>
    <t>BF.542.0704</t>
  </si>
  <si>
    <t>BF.542.0705</t>
  </si>
  <si>
    <t>BF.542.0804</t>
  </si>
  <si>
    <t>BF.542.0805</t>
  </si>
  <si>
    <t>BF.542.0806</t>
  </si>
  <si>
    <t>BF.542.0807</t>
  </si>
  <si>
    <t>BF.542.0905</t>
  </si>
  <si>
    <t>BF.542.0906</t>
  </si>
  <si>
    <t>BF.542.0907</t>
  </si>
  <si>
    <t>BF.542.0908</t>
  </si>
  <si>
    <t>1 1/2"х1/2"</t>
  </si>
  <si>
    <t>1 1/2"х3/4"</t>
  </si>
  <si>
    <t>1 1/2"х1 1/4"</t>
  </si>
  <si>
    <t>2"х3/4 "</t>
  </si>
  <si>
    <t>2"х1 "</t>
  </si>
  <si>
    <t>2"х1 1/4"</t>
  </si>
  <si>
    <t>2"х 11/2"</t>
  </si>
  <si>
    <t>BF.534.04</t>
  </si>
  <si>
    <t>Угольник с креплением</t>
  </si>
  <si>
    <t>Футорка</t>
  </si>
  <si>
    <t>BF.551.0402</t>
  </si>
  <si>
    <t>BF.551.0504</t>
  </si>
  <si>
    <t>BF.551.0604</t>
  </si>
  <si>
    <t>BF.551.0605</t>
  </si>
  <si>
    <t>BF.551.0706</t>
  </si>
  <si>
    <t>BF.551.0704</t>
  </si>
  <si>
    <t>BF.551.0705</t>
  </si>
  <si>
    <t>BF.551.0805</t>
  </si>
  <si>
    <t>BF.551.0806</t>
  </si>
  <si>
    <t>BF.551.0807</t>
  </si>
  <si>
    <t>BF.551.0905</t>
  </si>
  <si>
    <t>BF.551.0906</t>
  </si>
  <si>
    <t>BF.551.0907</t>
  </si>
  <si>
    <t>BF.551.0908</t>
  </si>
  <si>
    <t>1/2"х1/4"</t>
  </si>
  <si>
    <t>1/2"х3/8"</t>
  </si>
  <si>
    <t>2"х 3/4"</t>
  </si>
  <si>
    <t>2"х 1"</t>
  </si>
  <si>
    <t>2"х1 1/2"</t>
  </si>
  <si>
    <t>BF.575.0402</t>
  </si>
  <si>
    <t>BF.575.0403</t>
  </si>
  <si>
    <t>BF.575.0504</t>
  </si>
  <si>
    <t>BF.575.0604</t>
  </si>
  <si>
    <t>BF.575.0605</t>
  </si>
  <si>
    <t>BF.575.0704</t>
  </si>
  <si>
    <t>BF.575.0705</t>
  </si>
  <si>
    <t>BF.575.0706</t>
  </si>
  <si>
    <t>BF.575.0807</t>
  </si>
  <si>
    <t>BF.575.0906</t>
  </si>
  <si>
    <t>BF.575.0907</t>
  </si>
  <si>
    <t>1/2"ВР х 1/4"НР</t>
  </si>
  <si>
    <t>1/2"ВР х 3/8"НР</t>
  </si>
  <si>
    <t>3/4"ВР х 1/2"НР</t>
  </si>
  <si>
    <t>1"ВР х 1/2"НР</t>
  </si>
  <si>
    <t>1"ВР х 3/4"НР</t>
  </si>
  <si>
    <t>1 1/4" ВР х 1/2"НР</t>
  </si>
  <si>
    <t>1 1/4" ВР х 3/4"НР</t>
  </si>
  <si>
    <t>1 1/4"ВР х 1"НР</t>
  </si>
  <si>
    <t>1 1/2"ВР х 11/4"НР</t>
  </si>
  <si>
    <t>2"ВР х 1"НР</t>
  </si>
  <si>
    <t>2"ВР х 11/4"НР</t>
  </si>
  <si>
    <t>2"ВР х 11/2"НР</t>
  </si>
  <si>
    <t>BF.575.0908</t>
  </si>
  <si>
    <t>Заглушка с наружной резьбой</t>
  </si>
  <si>
    <t>BF.561.04</t>
  </si>
  <si>
    <t>BF.561.05</t>
  </si>
  <si>
    <t>BF.561.06</t>
  </si>
  <si>
    <t>BF.561.07</t>
  </si>
  <si>
    <t>BF.562.04</t>
  </si>
  <si>
    <t>BF.562.05</t>
  </si>
  <si>
    <t>BF.563.04</t>
  </si>
  <si>
    <t>BF.563.05</t>
  </si>
  <si>
    <t>BF.563.06</t>
  </si>
  <si>
    <t>BF.563.07</t>
  </si>
  <si>
    <t>BF.563.08</t>
  </si>
  <si>
    <t>BF.563.09</t>
  </si>
  <si>
    <t>Заглушка с внутренней резьбой усиленная</t>
  </si>
  <si>
    <t>Крестовина</t>
  </si>
  <si>
    <t>BF.591.04</t>
  </si>
  <si>
    <t>BF.591.05</t>
  </si>
  <si>
    <t>Контргайка с ребордой</t>
  </si>
  <si>
    <t>Контргайка</t>
  </si>
  <si>
    <t>BF.592.04</t>
  </si>
  <si>
    <t>BF.592.05</t>
  </si>
  <si>
    <t>BF.592.06</t>
  </si>
  <si>
    <t>BF.592.07</t>
  </si>
  <si>
    <t>BF.592.08</t>
  </si>
  <si>
    <t>BF.592.09</t>
  </si>
  <si>
    <t>BF.593.04</t>
  </si>
  <si>
    <t>BF.593.05</t>
  </si>
  <si>
    <t>BF.593.06</t>
  </si>
  <si>
    <t>BF.571.04-L10</t>
  </si>
  <si>
    <t>BF.571.04-L15</t>
  </si>
  <si>
    <t>BF.571.04-L20</t>
  </si>
  <si>
    <t>BF.571.04-L25</t>
  </si>
  <si>
    <t>BF.571.04-L30</t>
  </si>
  <si>
    <t>BF.571.04-L40</t>
  </si>
  <si>
    <t>BF.571.04-L50</t>
  </si>
  <si>
    <t>1/2"x10 mm</t>
  </si>
  <si>
    <t>1/2"x15 mm</t>
  </si>
  <si>
    <t>1/2"x20 mm</t>
  </si>
  <si>
    <t>1/2"x25 mm</t>
  </si>
  <si>
    <t>1/2"x30 mm</t>
  </si>
  <si>
    <t>1/2"x40 mm</t>
  </si>
  <si>
    <t>1/2"x50 mm</t>
  </si>
  <si>
    <t>BF.671.04-L10</t>
  </si>
  <si>
    <t>BF.671.04-L15</t>
  </si>
  <si>
    <t>BF.671.04-L20</t>
  </si>
  <si>
    <t>BF.671.04-L25</t>
  </si>
  <si>
    <t>BF.671.04-L30</t>
  </si>
  <si>
    <t>BF.671.04-L40</t>
  </si>
  <si>
    <t>BF.671.04-L50</t>
  </si>
  <si>
    <t>BF.671.04-L60</t>
  </si>
  <si>
    <t>BF.671.04-L70</t>
  </si>
  <si>
    <t>BF.671.04-L80</t>
  </si>
  <si>
    <t>BF.671.04-L90</t>
  </si>
  <si>
    <t>BF.671.04-L100</t>
  </si>
  <si>
    <t>1/2" x 10 mm</t>
  </si>
  <si>
    <t>1/2" x 15 mm</t>
  </si>
  <si>
    <t>1/2" x 20 mm</t>
  </si>
  <si>
    <t>1/2" x 25 mm</t>
  </si>
  <si>
    <t>1/2" x 30 mm</t>
  </si>
  <si>
    <t>1/2" x 40 mm</t>
  </si>
  <si>
    <t>1/2" x 50 mm</t>
  </si>
  <si>
    <t>1/2" x 60 mm</t>
  </si>
  <si>
    <t>1/2" x 70 mm</t>
  </si>
  <si>
    <t>1/2" x 80 mm</t>
  </si>
  <si>
    <t>1/2" x 90 mm</t>
  </si>
  <si>
    <t>1/2" x 100 mm</t>
  </si>
  <si>
    <t>BF.575.0806</t>
  </si>
  <si>
    <t>1 1/2"ВР x 1"НР</t>
  </si>
  <si>
    <t>1/2" x 3/4"</t>
  </si>
  <si>
    <t>BF.595.0405</t>
  </si>
  <si>
    <t>BF.595.0506</t>
  </si>
  <si>
    <t>3/4" x 1"</t>
  </si>
  <si>
    <t>Пятиходовой переходник для насосной станции</t>
  </si>
  <si>
    <t>BF.596.06</t>
  </si>
  <si>
    <t>1" x 1" x 1" x 1/4" x 1/4" x 92 mm</t>
  </si>
  <si>
    <t>Штуцер для шланга с наружной резьбой</t>
  </si>
  <si>
    <t>BF.581.04-D10</t>
  </si>
  <si>
    <t>BF.581.04-D12</t>
  </si>
  <si>
    <t>BF.581.04-D14</t>
  </si>
  <si>
    <t>BF.581.04-D16</t>
  </si>
  <si>
    <t>BF.581.04-D18</t>
  </si>
  <si>
    <t>BF.581.04-D20</t>
  </si>
  <si>
    <t>BF.581.05-D20</t>
  </si>
  <si>
    <t>BF.582.04-D10</t>
  </si>
  <si>
    <t>BF.582.04-D12</t>
  </si>
  <si>
    <t>BF.582.04-D14</t>
  </si>
  <si>
    <t>BF.582.04-D16</t>
  </si>
  <si>
    <t>BF.582.04-D18</t>
  </si>
  <si>
    <t>BF.582.04-D20</t>
  </si>
  <si>
    <t>BF.582.05-D20</t>
  </si>
  <si>
    <t>1/2*10 mm</t>
  </si>
  <si>
    <t>1/2*12 mm</t>
  </si>
  <si>
    <t>1/2*14 mm</t>
  </si>
  <si>
    <t>1/2*16 mm</t>
  </si>
  <si>
    <t>1/2*18 mm</t>
  </si>
  <si>
    <t>1/2*20 mm</t>
  </si>
  <si>
    <t>3/4*20 mm</t>
  </si>
  <si>
    <t>Штуцер для шланга с внутренней резьбой</t>
  </si>
  <si>
    <t>Штуцер врезной в бак</t>
  </si>
  <si>
    <t>BF.597.04</t>
  </si>
  <si>
    <t>BF.597.05</t>
  </si>
  <si>
    <t>BF.597.06</t>
  </si>
  <si>
    <t>1/2”</t>
  </si>
  <si>
    <t>3/4”</t>
  </si>
  <si>
    <t>1”</t>
  </si>
  <si>
    <t xml:space="preserve">Заглушка с внутренней резьбой </t>
  </si>
  <si>
    <t>Американки AquaHit</t>
  </si>
  <si>
    <t>Муфты</t>
  </si>
  <si>
    <t>Угольники</t>
  </si>
  <si>
    <t>Переходники</t>
  </si>
  <si>
    <t>Заглушки</t>
  </si>
  <si>
    <t>Тройники</t>
  </si>
  <si>
    <t>Удлинители</t>
  </si>
  <si>
    <t>Контргайки</t>
  </si>
  <si>
    <t>Крестовины</t>
  </si>
  <si>
    <t>BV.315.05</t>
  </si>
  <si>
    <t>BV.315.06</t>
  </si>
  <si>
    <t>Кран шаровый полнопроходной AquaHit наружная-наружная, ручка (РШШ)</t>
  </si>
  <si>
    <t>BV.316.04</t>
  </si>
  <si>
    <t>BV.316.05</t>
  </si>
  <si>
    <t>BV.316.06</t>
  </si>
  <si>
    <t>Кран шаровый полнопроходной угловой с полусгоном AquaHit внутренняя-наружная, бабочка</t>
  </si>
  <si>
    <t>BV.322.05</t>
  </si>
  <si>
    <t>Арматура безопасности</t>
  </si>
  <si>
    <t>SE.510.06</t>
  </si>
  <si>
    <t>Группа безопасности котла MVI 1" с манометром, предохранительным клапаном и автоматическим воздухоотводчиком</t>
  </si>
  <si>
    <t>SE.520.05</t>
  </si>
  <si>
    <t>Перепускной клапан MVI 3/4"</t>
  </si>
  <si>
    <t>SE.615.04</t>
  </si>
  <si>
    <t>SE.620.04</t>
  </si>
  <si>
    <t>SE.625.04</t>
  </si>
  <si>
    <t>SE.630.04</t>
  </si>
  <si>
    <t>SE.660.04</t>
  </si>
  <si>
    <t>Клапан предохранительный MVI</t>
  </si>
  <si>
    <t xml:space="preserve"> 1/2*1,5 bar </t>
  </si>
  <si>
    <t xml:space="preserve"> 1/2*2,0 bar </t>
  </si>
  <si>
    <t xml:space="preserve"> 1/2*2,5 bar </t>
  </si>
  <si>
    <t xml:space="preserve"> 1/2*3,0 bar </t>
  </si>
  <si>
    <t xml:space="preserve"> 1/2*6,0 bar </t>
  </si>
  <si>
    <t>Клапан термостатический прямой с преднастройкой</t>
  </si>
  <si>
    <t>Клапан термостатический угловой с преднастройкой</t>
  </si>
  <si>
    <t>TR.710.05</t>
  </si>
  <si>
    <t>TR.712.05</t>
  </si>
  <si>
    <t>Прочее</t>
  </si>
  <si>
    <t>TR.623.05</t>
  </si>
  <si>
    <t>TR.621.05</t>
  </si>
  <si>
    <t>3/4"х1/2х3/4"</t>
  </si>
  <si>
    <t>1"х1/2"х1"</t>
  </si>
  <si>
    <t>1"х3/4"х1</t>
  </si>
  <si>
    <t>3/4"*1/2"</t>
  </si>
  <si>
    <t>1/2" х 1/4"</t>
  </si>
  <si>
    <t>1/2" х 3/8"</t>
  </si>
  <si>
    <t>BV.322.04</t>
  </si>
  <si>
    <t>Терморегулирующие клапаны с преднастройкой</t>
  </si>
  <si>
    <t>Переходник внутренняя-наружная резьба</t>
  </si>
  <si>
    <t>Ниппель переходной</t>
  </si>
  <si>
    <t>Резьбовые латунные фитинги</t>
  </si>
  <si>
    <t>Ниппели</t>
  </si>
  <si>
    <t>Кол.шт.</t>
  </si>
  <si>
    <t>уп.</t>
  </si>
  <si>
    <t>ящ.</t>
  </si>
  <si>
    <t>80</t>
  </si>
  <si>
    <t>64</t>
  </si>
  <si>
    <t>48</t>
  </si>
  <si>
    <t>24</t>
  </si>
  <si>
    <t>16</t>
  </si>
  <si>
    <t>8</t>
  </si>
  <si>
    <t>2</t>
  </si>
  <si>
    <t>32</t>
  </si>
  <si>
    <t>160</t>
  </si>
  <si>
    <t>120</t>
  </si>
  <si>
    <t>100</t>
  </si>
  <si>
    <t>60</t>
  </si>
  <si>
    <t>96</t>
  </si>
  <si>
    <t>72</t>
  </si>
  <si>
    <t>40</t>
  </si>
  <si>
    <t>240</t>
  </si>
  <si>
    <t>18</t>
  </si>
  <si>
    <t>12</t>
  </si>
  <si>
    <t>128</t>
  </si>
  <si>
    <t>36</t>
  </si>
  <si>
    <t>400</t>
  </si>
  <si>
    <t>3</t>
  </si>
  <si>
    <t>30</t>
  </si>
  <si>
    <t>25</t>
  </si>
  <si>
    <t>480</t>
  </si>
  <si>
    <t>320</t>
  </si>
  <si>
    <t>150</t>
  </si>
  <si>
    <t>56</t>
  </si>
  <si>
    <t>84</t>
  </si>
  <si>
    <t>54</t>
  </si>
  <si>
    <t>112</t>
  </si>
  <si>
    <t>200</t>
  </si>
  <si>
    <t>45</t>
  </si>
  <si>
    <t>20</t>
  </si>
  <si>
    <t>11</t>
  </si>
  <si>
    <t>90</t>
  </si>
  <si>
    <t>50</t>
  </si>
  <si>
    <t>130</t>
  </si>
  <si>
    <t>70</t>
  </si>
  <si>
    <t>170</t>
  </si>
  <si>
    <t>230</t>
  </si>
  <si>
    <t>140</t>
  </si>
  <si>
    <t>55</t>
  </si>
  <si>
    <t>35</t>
  </si>
  <si>
    <t>22</t>
  </si>
  <si>
    <t>360</t>
  </si>
  <si>
    <t>210</t>
  </si>
  <si>
    <t>110</t>
  </si>
  <si>
    <t>75</t>
  </si>
  <si>
    <t>550</t>
  </si>
  <si>
    <t>500</t>
  </si>
  <si>
    <t>270</t>
  </si>
  <si>
    <t>95</t>
  </si>
  <si>
    <t>700</t>
  </si>
  <si>
    <t>115</t>
  </si>
  <si>
    <t>670</t>
  </si>
  <si>
    <t>800</t>
  </si>
  <si>
    <t>350</t>
  </si>
  <si>
    <t>1500</t>
  </si>
  <si>
    <t>750</t>
  </si>
  <si>
    <t>300</t>
  </si>
  <si>
    <t>275</t>
  </si>
  <si>
    <t>225</t>
  </si>
  <si>
    <t>180</t>
  </si>
  <si>
    <t>330</t>
  </si>
  <si>
    <t>280</t>
  </si>
  <si>
    <t>190</t>
  </si>
  <si>
    <t>290</t>
  </si>
  <si>
    <t>250</t>
  </si>
  <si>
    <t>105</t>
  </si>
  <si>
    <t xml:space="preserve">Регулятор давления для воды мембранный </t>
  </si>
  <si>
    <t>SE.555.05</t>
  </si>
  <si>
    <t>SE.555.04</t>
  </si>
  <si>
    <t>195-260 мм</t>
  </si>
  <si>
    <t>MC.103.06</t>
  </si>
  <si>
    <t>195-220 мм</t>
  </si>
  <si>
    <t>MC.102.06</t>
  </si>
  <si>
    <t>Насосно-смесительный узел для теплого пола AQUAHIT</t>
  </si>
  <si>
    <t>MU.301.06</t>
  </si>
  <si>
    <t>5</t>
  </si>
  <si>
    <t>Удлинитель хромированный 1/2"</t>
  </si>
  <si>
    <t>Удлинитель хромированный 3/4"</t>
  </si>
  <si>
    <t>Удлинитель хромированный 1"</t>
  </si>
  <si>
    <t>BF.671.05-L10</t>
  </si>
  <si>
    <t>BF.671.05-L15</t>
  </si>
  <si>
    <t>BF.671.05-L20</t>
  </si>
  <si>
    <t>BF.671.05-L25</t>
  </si>
  <si>
    <t>BF.671.05-L30</t>
  </si>
  <si>
    <t>BF.671.05-L40</t>
  </si>
  <si>
    <t>BF.671.05-L50</t>
  </si>
  <si>
    <t>BF.671.05-L60</t>
  </si>
  <si>
    <t>BF.671.05-L70</t>
  </si>
  <si>
    <t>BF.671.05-L80</t>
  </si>
  <si>
    <t>BF.671.05-L90</t>
  </si>
  <si>
    <t>BF.671.05-L100</t>
  </si>
  <si>
    <t>BF.671.06-L10</t>
  </si>
  <si>
    <t>BF.671.06-L20</t>
  </si>
  <si>
    <t>BF.671.06-L30</t>
  </si>
  <si>
    <t>BF.671.06-L40</t>
  </si>
  <si>
    <t>BF.671.06-L50</t>
  </si>
  <si>
    <t>3/4" x 10 mm</t>
  </si>
  <si>
    <t>3/4" x 15 mm</t>
  </si>
  <si>
    <t>3/4" x 20 mm</t>
  </si>
  <si>
    <t>3/4" x 25 mm</t>
  </si>
  <si>
    <t>3/4" x 30 mm</t>
  </si>
  <si>
    <t>3/4" x 40 mm</t>
  </si>
  <si>
    <t>3/4" x 50 mm</t>
  </si>
  <si>
    <t>3/4" x 60 mm</t>
  </si>
  <si>
    <t>3/4" x 70 mm</t>
  </si>
  <si>
    <t>3/4" x 80 mm</t>
  </si>
  <si>
    <t>3/4" x 90 mm</t>
  </si>
  <si>
    <t>3/4" x 100 mm</t>
  </si>
  <si>
    <t>1" x 10 mm</t>
  </si>
  <si>
    <t>1" x 20 mm</t>
  </si>
  <si>
    <t>1" x 30 mm</t>
  </si>
  <si>
    <t>1" x 40 mm</t>
  </si>
  <si>
    <t>1" x 50 mm</t>
  </si>
  <si>
    <t>BF.597.07</t>
  </si>
  <si>
    <t>BF.597.08</t>
  </si>
  <si>
    <t>BF.597.09</t>
  </si>
  <si>
    <t>BF.512.070407</t>
  </si>
  <si>
    <t>11/4"х1/2"х11/4"</t>
  </si>
  <si>
    <t>11/4"х3/4"х11/4"</t>
  </si>
  <si>
    <t>BF.512.070507</t>
  </si>
  <si>
    <t>BF.561.08</t>
  </si>
  <si>
    <t>BF.561.09</t>
  </si>
  <si>
    <t>BF.581.05-D25</t>
  </si>
  <si>
    <t>BF.581.06-D25</t>
  </si>
  <si>
    <t>3/4*25 mm</t>
  </si>
  <si>
    <t>1*25 mm</t>
  </si>
  <si>
    <t>BF.582.05-D25</t>
  </si>
  <si>
    <t>BF.582.06-D25</t>
  </si>
  <si>
    <t>BV.630.07</t>
  </si>
  <si>
    <t>15</t>
  </si>
  <si>
    <t>BF.512.070607</t>
  </si>
  <si>
    <t>11/4"х1"х11/4"</t>
  </si>
  <si>
    <t>Удлинитель никелированный 1/2"</t>
  </si>
  <si>
    <t>BF.301.06</t>
  </si>
  <si>
    <t>MC.101.06</t>
  </si>
  <si>
    <t>200 мм</t>
  </si>
  <si>
    <t>BV.880.07</t>
  </si>
  <si>
    <t>BV.880.08</t>
  </si>
  <si>
    <t>BV.880.09</t>
  </si>
  <si>
    <t>Клапан обратный донный</t>
  </si>
  <si>
    <t>CV.630.04</t>
  </si>
  <si>
    <t>CV.630.05</t>
  </si>
  <si>
    <t>CV.630.06</t>
  </si>
  <si>
    <t xml:space="preserve">Угольник с ребордой внутренняя-наружная резьба </t>
  </si>
  <si>
    <t>BF.535.04</t>
  </si>
  <si>
    <t>BF.535.05</t>
  </si>
  <si>
    <t>BF.535.06</t>
  </si>
  <si>
    <t>Узел нижнего подключения прямой, для двухтрубных систем вентильного типа</t>
  </si>
  <si>
    <t>Узел нижнего подключения угловой, для двухтрубных систем вентильного типа</t>
  </si>
  <si>
    <t>Узел нижнего подключения прямой, для двухтрубных систем шарового типа</t>
  </si>
  <si>
    <t>Узел нижнего подключения угловой, для двухтрубных систем шарового типа</t>
  </si>
  <si>
    <t>TR.415.0505</t>
  </si>
  <si>
    <t>TR.425.0505</t>
  </si>
  <si>
    <t xml:space="preserve">Труба PEX-a с антикислородным слоем EVOH </t>
  </si>
  <si>
    <t>Труба из сшитого полиэтилена MVI  PEX-а с антикислородным барьером, толщина стенки 2,0 мм</t>
  </si>
  <si>
    <t>PE.220.04</t>
  </si>
  <si>
    <t>PE.250.04</t>
  </si>
  <si>
    <t>PE.220.05</t>
  </si>
  <si>
    <t>PE.420.04</t>
  </si>
  <si>
    <t xml:space="preserve">16*2,2 mm </t>
  </si>
  <si>
    <t>BV.811.04</t>
  </si>
  <si>
    <t>BV.811.05</t>
  </si>
  <si>
    <t>BV.811.06</t>
  </si>
  <si>
    <t>BV.811.07</t>
  </si>
  <si>
    <t>BV.811.08</t>
  </si>
  <si>
    <t>BV.811.09</t>
  </si>
  <si>
    <t>Кран шаровый газовый полнопроходной с  ручкой-бабочкой и подключением гайка-гайка (БГГ)</t>
  </si>
  <si>
    <t>Кран шаровый  газовый полнопроходной с  ручкой-бабочкой и подключением гайка-штуцер (БГШ)</t>
  </si>
  <si>
    <t>BV.813.04</t>
  </si>
  <si>
    <t>BV.813.05</t>
  </si>
  <si>
    <t>BV.812.04</t>
  </si>
  <si>
    <t>BV.812.05</t>
  </si>
  <si>
    <t>BV.814.04</t>
  </si>
  <si>
    <t>BV.814.05</t>
  </si>
  <si>
    <t xml:space="preserve"> Краны для газа</t>
  </si>
  <si>
    <t>Кран шаровый газовый полнопроходной с  ручкой и подключением гайка-гайка (РГГ)</t>
  </si>
  <si>
    <t>Кран шаровый газовый полнопроходной с  ручкой и подключением гайка-штуцер (РГШ)</t>
  </si>
  <si>
    <t xml:space="preserve">Гильза аксиальная монтажная </t>
  </si>
  <si>
    <t>Муфта аксиальная с наружной резьбой</t>
  </si>
  <si>
    <t>Муфта аксиальная с внутренней резьбой</t>
  </si>
  <si>
    <t>Муфта аксиальная равносторонняя</t>
  </si>
  <si>
    <t>SF.523.0406</t>
  </si>
  <si>
    <t xml:space="preserve">Угольник аксиальный равносторонний </t>
  </si>
  <si>
    <t>SF.530.07</t>
  </si>
  <si>
    <t xml:space="preserve">Угольник аксиальный с внутренней резьбой </t>
  </si>
  <si>
    <t>Угольник аксиальный с наружной резьбой</t>
  </si>
  <si>
    <t xml:space="preserve">Угольник аксиальный настенный с внутренней резьбой </t>
  </si>
  <si>
    <t xml:space="preserve">Тройник аксиальный равносторонний </t>
  </si>
  <si>
    <t xml:space="preserve">Тройник аксиальный переходной </t>
  </si>
  <si>
    <t>SF.541.070407</t>
  </si>
  <si>
    <t xml:space="preserve">Тройник аксиальный с внутренней резьбой </t>
  </si>
  <si>
    <t>Муфта аксиальная с накидной гайкой</t>
  </si>
  <si>
    <t>MC.405.05</t>
  </si>
  <si>
    <t>Фитинг аксиальный MVI серия Premium</t>
  </si>
  <si>
    <t>Евроконус для медных труб 15*3/4"</t>
  </si>
  <si>
    <t xml:space="preserve">Трубка аксиальная приборная
 Г-образная  </t>
  </si>
  <si>
    <t>Трубка аксиальная приборная
Т-образная</t>
  </si>
  <si>
    <t>TR.435.0505</t>
  </si>
  <si>
    <t>BF.502.07</t>
  </si>
  <si>
    <t>PE.230.04</t>
  </si>
  <si>
    <t>бухта 300 м</t>
  </si>
  <si>
    <t>PE.410.05</t>
  </si>
  <si>
    <t>PE.405.06</t>
  </si>
  <si>
    <t>PE.405.07</t>
  </si>
  <si>
    <t>PE.420.05</t>
  </si>
  <si>
    <t>20*2,8 mm</t>
  </si>
  <si>
    <t>32*4,4 mm</t>
  </si>
  <si>
    <t xml:space="preserve">Труба из сшитого полиэтилена MVI  PEX-а с антикислородным барьером и повышенной термостойкостью </t>
  </si>
  <si>
    <t>25*3,5 mm</t>
  </si>
  <si>
    <t>MS.602.06</t>
  </si>
  <si>
    <t>MS.603.06</t>
  </si>
  <si>
    <t>MS.604.06</t>
  </si>
  <si>
    <t>MS.605.06</t>
  </si>
  <si>
    <t>MS.606.06</t>
  </si>
  <si>
    <t>MS.607.06</t>
  </si>
  <si>
    <t>MS.608.06</t>
  </si>
  <si>
    <t>MS.609.06</t>
  </si>
  <si>
    <t>MS.610.06</t>
  </si>
  <si>
    <t>MS.611.06</t>
  </si>
  <si>
    <t>MS.612.06</t>
  </si>
  <si>
    <t>MS.702.06</t>
  </si>
  <si>
    <t>MS.703.06</t>
  </si>
  <si>
    <t>MS.704.06</t>
  </si>
  <si>
    <t>MS.705.06</t>
  </si>
  <si>
    <t>MS.706.06</t>
  </si>
  <si>
    <t>MS.707.06</t>
  </si>
  <si>
    <t>MS.708.06</t>
  </si>
  <si>
    <t>MS.709.06</t>
  </si>
  <si>
    <t>MS.710.06</t>
  </si>
  <si>
    <t>MS.711.06</t>
  </si>
  <si>
    <t>MS.712.06</t>
  </si>
  <si>
    <t>Коллектор без расходомеров, c дренажным краном и краном Маевского</t>
  </si>
  <si>
    <t>Коллектор с расходомерами,  дренажным краном и краном Маевского</t>
  </si>
  <si>
    <t>SF.431.0605</t>
  </si>
  <si>
    <t>SF.420.0705</t>
  </si>
  <si>
    <t>SF.420.0604</t>
  </si>
  <si>
    <t>SF.421.0405</t>
  </si>
  <si>
    <t>SF.421.0604</t>
  </si>
  <si>
    <t>SF.421.0606</t>
  </si>
  <si>
    <t>SF.424.0606</t>
  </si>
  <si>
    <t>SF.424.0706</t>
  </si>
  <si>
    <t>SF.431.0706</t>
  </si>
  <si>
    <t>SF.432.0405</t>
  </si>
  <si>
    <t>SF.432.0606</t>
  </si>
  <si>
    <t>SF.441.070506</t>
  </si>
  <si>
    <t>SF.650.04-L500</t>
  </si>
  <si>
    <t>SF.650.04-L1000</t>
  </si>
  <si>
    <t>SF.441.070606</t>
  </si>
  <si>
    <t xml:space="preserve">Бочонок резьбовой </t>
  </si>
  <si>
    <t>BF.572.04-L60</t>
  </si>
  <si>
    <t>BF.572.04-L80</t>
  </si>
  <si>
    <t>BF.572.04-L100</t>
  </si>
  <si>
    <t>BF.572.04-L150</t>
  </si>
  <si>
    <t>BF.572.04-L200</t>
  </si>
  <si>
    <t>BF.572.04-L250</t>
  </si>
  <si>
    <t>1/2"х250</t>
  </si>
  <si>
    <t>1/2"х200</t>
  </si>
  <si>
    <t>1/2"х150</t>
  </si>
  <si>
    <t>1/2"х100</t>
  </si>
  <si>
    <t>1/2"х80</t>
  </si>
  <si>
    <t>1/2"х60</t>
  </si>
  <si>
    <t>SF.440.04</t>
  </si>
  <si>
    <t>SF.624.0404</t>
  </si>
  <si>
    <t>SF.624.0605</t>
  </si>
  <si>
    <t>SF.420.0605</t>
  </si>
  <si>
    <t>Бочонок</t>
  </si>
  <si>
    <t xml:space="preserve">Кран-американка шаровый латунный полнопроходной с полусгоном и ручкой  </t>
  </si>
  <si>
    <t>BV.520.08</t>
  </si>
  <si>
    <t>Кран для подключения термодатчика, бабочка</t>
  </si>
  <si>
    <t>BV.648.04</t>
  </si>
  <si>
    <t>BV.649.04</t>
  </si>
  <si>
    <t>1/2"х 8мм</t>
  </si>
  <si>
    <t>1/2" х 9 мм</t>
  </si>
  <si>
    <t>SF.421.0605</t>
  </si>
  <si>
    <t>SF.441.060405</t>
  </si>
  <si>
    <t>BV.530.04</t>
  </si>
  <si>
    <t>BV.531.04</t>
  </si>
  <si>
    <t>BV.530.05</t>
  </si>
  <si>
    <t>BV.531.05</t>
  </si>
  <si>
    <t>BV.532.04</t>
  </si>
  <si>
    <t>BV.533.04</t>
  </si>
  <si>
    <t>BV.532.05</t>
  </si>
  <si>
    <t>BV.533.05</t>
  </si>
  <si>
    <t>Кран шаровый угловой с накидной гайкой, внутренняя-наружная, бабочка</t>
  </si>
  <si>
    <t>Кран шаровый прямой с накидной гайкой, внутренняя-наружная, бабочка</t>
  </si>
  <si>
    <t>Кран шаровый прямой с накидной гайкой , внутренняя-внутренняя, бабочка</t>
  </si>
  <si>
    <t>Кран шаровый угловой с накидной гайкой, внутренняя-внутренняя, бабочка</t>
  </si>
  <si>
    <t>MM.402.0604</t>
  </si>
  <si>
    <t>MM.403.0604</t>
  </si>
  <si>
    <t>MM.404.0604</t>
  </si>
  <si>
    <t>MM.402.0605</t>
  </si>
  <si>
    <t>MM.403.0605</t>
  </si>
  <si>
    <t>MM.404.0605</t>
  </si>
  <si>
    <t>MM.402.0504</t>
  </si>
  <si>
    <t>MM.403.0504</t>
  </si>
  <si>
    <t>MM.404.0504</t>
  </si>
  <si>
    <t>MC.430.04</t>
  </si>
  <si>
    <t>MU.501.06</t>
  </si>
  <si>
    <t>MC.410.04</t>
  </si>
  <si>
    <t>MC.411.04</t>
  </si>
  <si>
    <t>MC.406.05</t>
  </si>
  <si>
    <t>MC.412.04</t>
  </si>
  <si>
    <t xml:space="preserve">Адаптер для коллектора "конус-плоскость" </t>
  </si>
  <si>
    <t xml:space="preserve">Евроконус PEX MVI </t>
  </si>
  <si>
    <t xml:space="preserve">Евроконус PEX-AL-PEX MVI </t>
  </si>
  <si>
    <t>1/2"*16*2.0</t>
  </si>
  <si>
    <t>1/2"*16*2.2</t>
  </si>
  <si>
    <t>3/4"*20*2.8</t>
  </si>
  <si>
    <t>Коллектор латунный с регулирующими вентилями MVI 3/4"x1/2"</t>
  </si>
  <si>
    <t>Коллектор латунный с регулирующими вентилями MVI 1"x1/2"</t>
  </si>
  <si>
    <t>Коллектор латунный с регулирующими вентилями MVI 1"x3/4"</t>
  </si>
  <si>
    <t>1" х 1/2"ЕК</t>
  </si>
  <si>
    <t>3/4"x1/2"ЕК</t>
  </si>
  <si>
    <t>Насосно-смесительный узел для теплого пола MVI, без насоса</t>
  </si>
  <si>
    <t>SF.441.040504</t>
  </si>
  <si>
    <t>SF.620.0404</t>
  </si>
  <si>
    <t>SF.632.0404</t>
  </si>
  <si>
    <t>Труба из оцинкованной  стали</t>
  </si>
  <si>
    <t>CP.100.10</t>
  </si>
  <si>
    <t>CP.100.09</t>
  </si>
  <si>
    <t>CP.100.08</t>
  </si>
  <si>
    <t>CP.100.07</t>
  </si>
  <si>
    <t>CP.100.06</t>
  </si>
  <si>
    <t>CP.100.05</t>
  </si>
  <si>
    <t>CP.100.04</t>
  </si>
  <si>
    <t>15х1,2 мм</t>
  </si>
  <si>
    <t>18х1,2 мм</t>
  </si>
  <si>
    <t>22х1,5 мм</t>
  </si>
  <si>
    <t>28х1,5 мм</t>
  </si>
  <si>
    <t>35х1,5 мм</t>
  </si>
  <si>
    <t>42х1,5 мм</t>
  </si>
  <si>
    <t>54х1,5 мм</t>
  </si>
  <si>
    <t>CF.510.04</t>
  </si>
  <si>
    <t>CF.510.05</t>
  </si>
  <si>
    <t>CF.510.06</t>
  </si>
  <si>
    <t>CF.510.07</t>
  </si>
  <si>
    <t>CF.510.08</t>
  </si>
  <si>
    <t>CF.510.09</t>
  </si>
  <si>
    <t>CF.510.10</t>
  </si>
  <si>
    <t>CF.531.04</t>
  </si>
  <si>
    <t>CF.531.05</t>
  </si>
  <si>
    <t>CF.531.06</t>
  </si>
  <si>
    <t>CF.531.07</t>
  </si>
  <si>
    <t>CF.531.08</t>
  </si>
  <si>
    <t>CF.531.09</t>
  </si>
  <si>
    <t>CF.531.10</t>
  </si>
  <si>
    <t>CF.533.04</t>
  </si>
  <si>
    <t>CF.533.05</t>
  </si>
  <si>
    <t>CF.533.06</t>
  </si>
  <si>
    <t>CF.533.07</t>
  </si>
  <si>
    <t>CF.533.08</t>
  </si>
  <si>
    <t>CF.533.09</t>
  </si>
  <si>
    <t>CF.533.10</t>
  </si>
  <si>
    <t>CF.530.04</t>
  </si>
  <si>
    <t>CF.530.05</t>
  </si>
  <si>
    <t>CF.530.06</t>
  </si>
  <si>
    <t>CF.530.07</t>
  </si>
  <si>
    <t>CF.530.08</t>
  </si>
  <si>
    <t>CF.530.09</t>
  </si>
  <si>
    <t>CF.530.10</t>
  </si>
  <si>
    <t>CF.532.04</t>
  </si>
  <si>
    <t>CF.532.05</t>
  </si>
  <si>
    <t>CF.532.06</t>
  </si>
  <si>
    <t>CF.532.07</t>
  </si>
  <si>
    <t>CF.532.08</t>
  </si>
  <si>
    <t>CF.532.09</t>
  </si>
  <si>
    <t>CF.532.10</t>
  </si>
  <si>
    <t>CF.536.0604</t>
  </si>
  <si>
    <t>CF.537.0404</t>
  </si>
  <si>
    <t>CF.537.0504</t>
  </si>
  <si>
    <t>CF.537.0605</t>
  </si>
  <si>
    <t>CF.537.0706</t>
  </si>
  <si>
    <t>CF.537.0908</t>
  </si>
  <si>
    <t>CF.535.0404</t>
  </si>
  <si>
    <t>CF.535.0504</t>
  </si>
  <si>
    <t>CF.535.0605</t>
  </si>
  <si>
    <t>CF.521.0404</t>
  </si>
  <si>
    <t>CF.521.0504</t>
  </si>
  <si>
    <t>CF.521.0505</t>
  </si>
  <si>
    <t>CF.521.0604</t>
  </si>
  <si>
    <t>CF.521.0605</t>
  </si>
  <si>
    <t>CF.521.0706</t>
  </si>
  <si>
    <t>CF.521.0704</t>
  </si>
  <si>
    <t>CF.521.0705</t>
  </si>
  <si>
    <t>CF.521.0806</t>
  </si>
  <si>
    <t>CF.521.0807</t>
  </si>
  <si>
    <t>CF.521.0805</t>
  </si>
  <si>
    <t>CF.521.0908</t>
  </si>
  <si>
    <t>CF.521.1009</t>
  </si>
  <si>
    <t>CF.522.04</t>
  </si>
  <si>
    <t>CF.522.05</t>
  </si>
  <si>
    <t>CF.522.06</t>
  </si>
  <si>
    <t>CF.522.07</t>
  </si>
  <si>
    <t>CF.522.08</t>
  </si>
  <si>
    <t>CF.522.09</t>
  </si>
  <si>
    <t>CF.522.10</t>
  </si>
  <si>
    <t>CF.520.0404</t>
  </si>
  <si>
    <t>CF.520.0405</t>
  </si>
  <si>
    <t>CF.520.0504</t>
  </si>
  <si>
    <t>CF.520.0505</t>
  </si>
  <si>
    <t>CF.520.0606</t>
  </si>
  <si>
    <t>CF.520.0604</t>
  </si>
  <si>
    <t>CF.520.0605</t>
  </si>
  <si>
    <t>CF.520.0706</t>
  </si>
  <si>
    <t>CF.520.0705</t>
  </si>
  <si>
    <t>CF.520.0806</t>
  </si>
  <si>
    <t>CF.520.0908</t>
  </si>
  <si>
    <t>CF.520.1009</t>
  </si>
  <si>
    <t>CF.523.0504</t>
  </si>
  <si>
    <t>CF.523.0604</t>
  </si>
  <si>
    <t>CF.523.0605</t>
  </si>
  <si>
    <t>CF.523.0706</t>
  </si>
  <si>
    <t>CF.524.0504</t>
  </si>
  <si>
    <t>CF.524.0604</t>
  </si>
  <si>
    <t>CF.524.0605</t>
  </si>
  <si>
    <t>CF.524.0704</t>
  </si>
  <si>
    <t>CF.524.0706</t>
  </si>
  <si>
    <t>CF.524.0804</t>
  </si>
  <si>
    <t>CF.524.0806</t>
  </si>
  <si>
    <t>CF.524.0807</t>
  </si>
  <si>
    <t>CF.524.0908</t>
  </si>
  <si>
    <t>CF.524.1006</t>
  </si>
  <si>
    <t>CF.524.1007</t>
  </si>
  <si>
    <t>CF.524.1008</t>
  </si>
  <si>
    <t>CF.525.0505</t>
  </si>
  <si>
    <t>CF.525.0605</t>
  </si>
  <si>
    <t>BL.901.02</t>
  </si>
  <si>
    <t>CF.527.0606</t>
  </si>
  <si>
    <t>CF.527.0706</t>
  </si>
  <si>
    <t>CF.527.0908</t>
  </si>
  <si>
    <t>CF.526.0404</t>
  </si>
  <si>
    <t>CF.526.0504</t>
  </si>
  <si>
    <t>CF.526.0605</t>
  </si>
  <si>
    <t>CF.526.0706</t>
  </si>
  <si>
    <t>CF.526.0807</t>
  </si>
  <si>
    <t>CF.526.0908</t>
  </si>
  <si>
    <t>CF.526.1009</t>
  </si>
  <si>
    <t>28</t>
  </si>
  <si>
    <t>42</t>
  </si>
  <si>
    <t>Заглушка</t>
  </si>
  <si>
    <t>Колено</t>
  </si>
  <si>
    <t xml:space="preserve">Колено 45° </t>
  </si>
  <si>
    <t xml:space="preserve">Колено 45° ВН </t>
  </si>
  <si>
    <t xml:space="preserve">Колено 90° </t>
  </si>
  <si>
    <t>Колено 90° ВН</t>
  </si>
  <si>
    <t xml:space="preserve">Колено ВР длинное </t>
  </si>
  <si>
    <t>22x3/4"</t>
  </si>
  <si>
    <t xml:space="preserve">15x1/2" </t>
  </si>
  <si>
    <t xml:space="preserve">18x1/2" </t>
  </si>
  <si>
    <t xml:space="preserve">22x1/2" </t>
  </si>
  <si>
    <t xml:space="preserve"> 28x1" </t>
  </si>
  <si>
    <t>42x11/2"</t>
  </si>
  <si>
    <t>Колено НР короткое</t>
  </si>
  <si>
    <t xml:space="preserve">Колено НР длинное </t>
  </si>
  <si>
    <t>Муфта короткая</t>
  </si>
  <si>
    <t xml:space="preserve">Муфта ВР </t>
  </si>
  <si>
    <t>15x1/2"</t>
  </si>
  <si>
    <t>18x3/4"</t>
  </si>
  <si>
    <t>18x1/2"</t>
  </si>
  <si>
    <t>22x1/2"</t>
  </si>
  <si>
    <t>28x1"</t>
  </si>
  <si>
    <t>28x1/2"</t>
  </si>
  <si>
    <t>28x3/4"</t>
  </si>
  <si>
    <t>35x1"</t>
  </si>
  <si>
    <t>35x11/4"</t>
  </si>
  <si>
    <t>35x3/4"</t>
  </si>
  <si>
    <t>54x2"</t>
  </si>
  <si>
    <t>15x3/4"</t>
  </si>
  <si>
    <t>22x1"</t>
  </si>
  <si>
    <t xml:space="preserve">Муфта НР </t>
  </si>
  <si>
    <t>18x15</t>
  </si>
  <si>
    <t>22x15</t>
  </si>
  <si>
    <t>22x18</t>
  </si>
  <si>
    <t>28x22</t>
  </si>
  <si>
    <t>28x15</t>
  </si>
  <si>
    <t>Муфта переходная ВН</t>
  </si>
  <si>
    <t>35x15</t>
  </si>
  <si>
    <t>35x22</t>
  </si>
  <si>
    <t>35x28</t>
  </si>
  <si>
    <t>42x35</t>
  </si>
  <si>
    <t>54x22</t>
  </si>
  <si>
    <t>54x28</t>
  </si>
  <si>
    <t>54x35</t>
  </si>
  <si>
    <t xml:space="preserve">Муфта с накидной гайкой </t>
  </si>
  <si>
    <t xml:space="preserve">22x3/4" </t>
  </si>
  <si>
    <t xml:space="preserve"> 35x11/4"</t>
  </si>
  <si>
    <t>Разъемное соединение с ВР</t>
  </si>
  <si>
    <t>Разъемные соединения</t>
  </si>
  <si>
    <t xml:space="preserve">Разъемное соединение с НР </t>
  </si>
  <si>
    <t>Трубы из оцинкованной стали</t>
  </si>
  <si>
    <t>BL.210.04</t>
  </si>
  <si>
    <t>BL.210.05</t>
  </si>
  <si>
    <t>BL.510.04</t>
  </si>
  <si>
    <t>BL.510.05</t>
  </si>
  <si>
    <t>SE.455.04</t>
  </si>
  <si>
    <t>Амортизатор гидравлического удара</t>
  </si>
  <si>
    <t>SE.701.04</t>
  </si>
  <si>
    <t>1/8"х1/4"</t>
  </si>
  <si>
    <t xml:space="preserve">Балансировочный клапан </t>
  </si>
  <si>
    <t>Системы из оцинкованной стали</t>
  </si>
  <si>
    <t>Тройник</t>
  </si>
  <si>
    <t>CF.540.04</t>
  </si>
  <si>
    <t>CF.540.05</t>
  </si>
  <si>
    <t>CF.540.06</t>
  </si>
  <si>
    <t>CF.540.07</t>
  </si>
  <si>
    <t>CF.540.08</t>
  </si>
  <si>
    <t>CF.540.09</t>
  </si>
  <si>
    <t>CF.540.10</t>
  </si>
  <si>
    <t>Тройник переходной</t>
  </si>
  <si>
    <t>CF.541.050405</t>
  </si>
  <si>
    <t>CF.541.060406</t>
  </si>
  <si>
    <t>CF.541.060506</t>
  </si>
  <si>
    <t>CF.541.070407</t>
  </si>
  <si>
    <t>CF.541.070507</t>
  </si>
  <si>
    <t>CF.541.070607</t>
  </si>
  <si>
    <t>CF.541.080408</t>
  </si>
  <si>
    <t>CF.541.080508</t>
  </si>
  <si>
    <t>CF.541.080608</t>
  </si>
  <si>
    <t>CF.541.080708</t>
  </si>
  <si>
    <t>CF.541.090609</t>
  </si>
  <si>
    <t>CF.541.090709</t>
  </si>
  <si>
    <t>CF.541.090809</t>
  </si>
  <si>
    <t>CF.541.100610</t>
  </si>
  <si>
    <t>CF.541.100710</t>
  </si>
  <si>
    <t>CF.541.100810</t>
  </si>
  <si>
    <t>CF.541.100910</t>
  </si>
  <si>
    <t>18x15x18</t>
  </si>
  <si>
    <t>22x15x 22</t>
  </si>
  <si>
    <t>22x18x 22</t>
  </si>
  <si>
    <t>28x15x28</t>
  </si>
  <si>
    <t>28x18x28</t>
  </si>
  <si>
    <t>28x22x28</t>
  </si>
  <si>
    <t>35x15x35</t>
  </si>
  <si>
    <t>35x18x35</t>
  </si>
  <si>
    <t>35x22x35</t>
  </si>
  <si>
    <t>35x28 x35</t>
  </si>
  <si>
    <t>42x22 x 42</t>
  </si>
  <si>
    <t>42x28 x 42</t>
  </si>
  <si>
    <t>42x35 x 42</t>
  </si>
  <si>
    <t>54x22 x 54</t>
  </si>
  <si>
    <t>54x28 x 54</t>
  </si>
  <si>
    <t>54x35 x 54</t>
  </si>
  <si>
    <t>54x42 x 54</t>
  </si>
  <si>
    <t>Тройник с ВР</t>
  </si>
  <si>
    <t>CF.542.040404</t>
  </si>
  <si>
    <t>CF.542.050405</t>
  </si>
  <si>
    <t>CF.542.060406</t>
  </si>
  <si>
    <t>CF.542.070407</t>
  </si>
  <si>
    <t>CF.542.080408</t>
  </si>
  <si>
    <t>CF.542.090409</t>
  </si>
  <si>
    <t>CF.542.100410</t>
  </si>
  <si>
    <t>CF.542.060506</t>
  </si>
  <si>
    <t>CF.542.070607</t>
  </si>
  <si>
    <t>CF.542.080608</t>
  </si>
  <si>
    <t>CF.542.090609</t>
  </si>
  <si>
    <t>CF.542.100610</t>
  </si>
  <si>
    <t>15x1/2"x15</t>
  </si>
  <si>
    <t>18x1/2"x18</t>
  </si>
  <si>
    <t>22x1/2"x22</t>
  </si>
  <si>
    <t>28x1/2"x28</t>
  </si>
  <si>
    <t>35x1/2"x35</t>
  </si>
  <si>
    <t xml:space="preserve"> 42x1/2"x42</t>
  </si>
  <si>
    <t>54x1/2"x54</t>
  </si>
  <si>
    <t>22x3/4"x22</t>
  </si>
  <si>
    <t>28x1"x28</t>
  </si>
  <si>
    <t>35x1"x35</t>
  </si>
  <si>
    <t>42x1"x42</t>
  </si>
  <si>
    <t>54x1"x54</t>
  </si>
  <si>
    <t>SF.610.04</t>
  </si>
  <si>
    <t>Пресс-инструмент аккумуляторный NOVOPRESS ACO203 BT с зарядным устройством</t>
  </si>
  <si>
    <t>Пресс-инструмент сетевой NOVOPRESS EFP203 Standart в чемодане</t>
  </si>
  <si>
    <t>Пресс-клещи М-профиль</t>
  </si>
  <si>
    <t>48960-50</t>
  </si>
  <si>
    <t>4811780-50</t>
  </si>
  <si>
    <t>47570-50</t>
  </si>
  <si>
    <t>47571-50</t>
  </si>
  <si>
    <t>47572-50</t>
  </si>
  <si>
    <t>47573-50</t>
  </si>
  <si>
    <t>47574-50</t>
  </si>
  <si>
    <t>Набор пресс-колец PSL M42/ M54/ ZB203 в чемодане</t>
  </si>
  <si>
    <t>42-54</t>
  </si>
  <si>
    <t>48319-51</t>
  </si>
  <si>
    <t>Инструмент NOVOPRESS (Германия)</t>
  </si>
  <si>
    <t>Кран для подключения сантехнических приборов</t>
  </si>
  <si>
    <t>BL.220.04</t>
  </si>
  <si>
    <t>BL.220.05</t>
  </si>
  <si>
    <t>BLN.DP1.04</t>
  </si>
  <si>
    <t>BLN.DP1.05</t>
  </si>
  <si>
    <t>BLN.DP1.06</t>
  </si>
  <si>
    <t>1</t>
  </si>
  <si>
    <t>BLN.DP2.04</t>
  </si>
  <si>
    <t>BLN.DP2.05</t>
  </si>
  <si>
    <t>BLN.DP2.06</t>
  </si>
  <si>
    <t>BLN.DP3.04</t>
  </si>
  <si>
    <t>BLN.DP3.05</t>
  </si>
  <si>
    <t>BLN.DP3.06</t>
  </si>
  <si>
    <t>BL.220.06</t>
  </si>
  <si>
    <t>BL.210.06</t>
  </si>
  <si>
    <t>BL.510.06</t>
  </si>
  <si>
    <t>10</t>
  </si>
  <si>
    <t>BL.220.07</t>
  </si>
  <si>
    <t>BL.220.08</t>
  </si>
  <si>
    <t>BL.220.09</t>
  </si>
  <si>
    <t>SE.110.04</t>
  </si>
  <si>
    <t xml:space="preserve">Фильтр магнитный для котла MVI </t>
  </si>
  <si>
    <t>SE.901.05</t>
  </si>
  <si>
    <t>Двойное настенное колено</t>
  </si>
  <si>
    <t>SF.635.040404</t>
  </si>
  <si>
    <t>Переходник для импульсной трубки</t>
  </si>
  <si>
    <t>SF.641.060706</t>
  </si>
  <si>
    <t>SF.441.070607</t>
  </si>
  <si>
    <t>Переходник с герметичной прокладкой для узлов вентильного типа TR.410 и TR.420 (под конус)</t>
  </si>
  <si>
    <t>Переходник с герметичной прокладкой для узлов    шарового типа TR. 415 и TR.425 (под плоскость)</t>
  </si>
  <si>
    <t>BV.812.06</t>
  </si>
  <si>
    <t>BF.551.0302</t>
  </si>
  <si>
    <t xml:space="preserve"> 3/8"х1/4"</t>
  </si>
  <si>
    <t>1000</t>
  </si>
  <si>
    <t>SF.420.0404</t>
  </si>
  <si>
    <t>SF.420.0505</t>
  </si>
  <si>
    <t>SF.421.0404</t>
  </si>
  <si>
    <t>SF.621.0404</t>
  </si>
  <si>
    <t>SF.421.0504</t>
  </si>
  <si>
    <t>SF.621.0504</t>
  </si>
  <si>
    <t>SF.422.04</t>
  </si>
  <si>
    <t>SF.630.04</t>
  </si>
  <si>
    <t>SF.430.04</t>
  </si>
  <si>
    <t>SF.433.0504</t>
  </si>
  <si>
    <t>Муфта аксиальная с накидной гайкой под евроконус MVI 16x3/4" ЕК</t>
  </si>
  <si>
    <t>SF.629.0405</t>
  </si>
  <si>
    <t>Рекомендованный заказ гильз</t>
  </si>
  <si>
    <t>Если согласны с рекомендованным расчетом - перенесите его в колонку "L" (Заказ), или откорректируйте заказ!</t>
  </si>
  <si>
    <t>BF.551.0403</t>
  </si>
  <si>
    <t>Базовая цена</t>
  </si>
  <si>
    <t>BL.520.07</t>
  </si>
  <si>
    <t>BL.520.08</t>
  </si>
  <si>
    <t>BL.520.09</t>
  </si>
  <si>
    <t>Балансировочный клапан с наклонным штоком</t>
  </si>
  <si>
    <t>Регулятор расхода
 (малый расход)</t>
  </si>
  <si>
    <t>BL.610LF.04</t>
  </si>
  <si>
    <t>BL.610LF.05</t>
  </si>
  <si>
    <t>Регулятор расхода</t>
  </si>
  <si>
    <t>BL.610.04</t>
  </si>
  <si>
    <t>BL.610.05</t>
  </si>
  <si>
    <t>BL.610.06</t>
  </si>
  <si>
    <t>BL.610.07</t>
  </si>
  <si>
    <t>Термостатический балансировочный клапан для ГВС</t>
  </si>
  <si>
    <t>BL.710.04</t>
  </si>
  <si>
    <t>BL.710.05</t>
  </si>
  <si>
    <t>BL.710.06</t>
  </si>
  <si>
    <r>
      <t xml:space="preserve">Кронштейны для коллекторов из нержавеющей стали, не регулируемые и </t>
    </r>
    <r>
      <rPr>
        <b/>
        <sz val="11"/>
        <color indexed="10"/>
        <rFont val="Calibri"/>
        <family val="2"/>
        <charset val="204"/>
      </rPr>
      <t xml:space="preserve">регулируемые </t>
    </r>
    <r>
      <rPr>
        <b/>
        <sz val="11"/>
        <color indexed="8"/>
        <rFont val="Calibri"/>
        <family val="2"/>
        <charset val="204"/>
      </rPr>
      <t>(комплект 2 штуки)</t>
    </r>
  </si>
  <si>
    <t>Запорная арматура MVI серия Premium</t>
  </si>
  <si>
    <t>Регулятор давления поршневой   с выходом под манометр (Италия)</t>
  </si>
  <si>
    <t>Регуляторы  давления</t>
  </si>
  <si>
    <t>SE.455.05</t>
  </si>
  <si>
    <t>Балансировочная арматура MVI</t>
  </si>
  <si>
    <t>Комбинированные балансировочные клапаны</t>
  </si>
  <si>
    <t>Клапан комбинированный, с входом для датчика температуры</t>
  </si>
  <si>
    <t>BL.110.04</t>
  </si>
  <si>
    <t xml:space="preserve">  Ду15 (1/2")</t>
  </si>
  <si>
    <t>BL.110.05</t>
  </si>
  <si>
    <t xml:space="preserve">  Ду20 (3/4")</t>
  </si>
  <si>
    <t>Ручные балансировочные клапаны (Италия)</t>
  </si>
  <si>
    <t xml:space="preserve">  Ду25 (1")   </t>
  </si>
  <si>
    <t>BL.210.07</t>
  </si>
  <si>
    <t xml:space="preserve">  Ду32 (1 1/4")</t>
  </si>
  <si>
    <t>BL.210.08</t>
  </si>
  <si>
    <t xml:space="preserve">  Ду40 (1 1/2")</t>
  </si>
  <si>
    <t>BL.210.09</t>
  </si>
  <si>
    <t xml:space="preserve">  Ду50 (2")</t>
  </si>
  <si>
    <t>Балансировочный клапан, фланцевое присоединение</t>
  </si>
  <si>
    <t>BL.230.09</t>
  </si>
  <si>
    <t>Ду50</t>
  </si>
  <si>
    <t>BL.230.10</t>
  </si>
  <si>
    <t>Ду65</t>
  </si>
  <si>
    <t>BL.230.11</t>
  </si>
  <si>
    <t>Ду80</t>
  </si>
  <si>
    <t>BL.230.12</t>
  </si>
  <si>
    <t>Ду100</t>
  </si>
  <si>
    <t>BL.230.13</t>
  </si>
  <si>
    <t>Ду125</t>
  </si>
  <si>
    <t>BL.230.14</t>
  </si>
  <si>
    <t>Ду150</t>
  </si>
  <si>
    <t>BL.230.15</t>
  </si>
  <si>
    <t>Ду200</t>
  </si>
  <si>
    <t>Автоматические балансировочные клапаны (Италия)</t>
  </si>
  <si>
    <t>Комплекты автоматической балансировки DP</t>
  </si>
  <si>
    <t>Регуляторы расхода (Италия)</t>
  </si>
  <si>
    <t>Термостатический балансировочный клапан для ГВС (Италия)</t>
  </si>
  <si>
    <t>Аксессуары и запасные части</t>
  </si>
  <si>
    <t>Импульсная трубка, 1м</t>
  </si>
  <si>
    <t>BL.902.01</t>
  </si>
  <si>
    <t>1/8"</t>
  </si>
  <si>
    <t>Импульсная трубка, 2м</t>
  </si>
  <si>
    <t>BL.902.02</t>
  </si>
  <si>
    <t>Комплект измерительных ниппелей</t>
  </si>
  <si>
    <t>BL.903.01</t>
  </si>
  <si>
    <t>1/4"</t>
  </si>
  <si>
    <t xml:space="preserve"> </t>
  </si>
  <si>
    <r>
      <rPr>
        <sz val="12"/>
        <color rgb="FF0070C0"/>
        <rFont val="Calibri"/>
        <family val="2"/>
        <charset val="204"/>
        <scheme val="minor"/>
      </rPr>
      <t>*</t>
    </r>
    <r>
      <rPr>
        <sz val="12"/>
        <color theme="1"/>
        <rFont val="Calibri"/>
        <family val="2"/>
        <charset val="204"/>
        <scheme val="minor"/>
      </rPr>
      <t>= заказная позиция</t>
    </r>
  </si>
  <si>
    <t>*</t>
  </si>
  <si>
    <t>SE.111.04</t>
  </si>
  <si>
    <t>Клапан отсекающий</t>
  </si>
  <si>
    <t>Воздухоотводчик автоматический прямой</t>
  </si>
  <si>
    <t>Внимание, импульсная трубка в комплект не входит! Заказывается отдельно (Арт.BL.902.01)</t>
  </si>
  <si>
    <t>SP.300.00</t>
  </si>
  <si>
    <t>TR.722.04</t>
  </si>
  <si>
    <t>Расходомер для коллектора с ниппелем для коллекторного блока</t>
  </si>
  <si>
    <t>Коллектор из нержавеющей стали, м/ц расстояние 100мм, MVI 1"x1/2"</t>
  </si>
  <si>
    <t>ML.402.06</t>
  </si>
  <si>
    <t>1"x1/2"</t>
  </si>
  <si>
    <t>ML.403.06</t>
  </si>
  <si>
    <t>ML.404.06</t>
  </si>
  <si>
    <t>ML.405.06</t>
  </si>
  <si>
    <t>ML.406.06</t>
  </si>
  <si>
    <t>ML.407.06</t>
  </si>
  <si>
    <t>ML.408.06</t>
  </si>
  <si>
    <t>Труба гофрированная ПНД</t>
  </si>
  <si>
    <t>Труба гофрированная ПНД MVI, Д20 (внутр 18 мм)</t>
  </si>
  <si>
    <t>GT.110.04</t>
  </si>
  <si>
    <t>20*18 mm</t>
  </si>
  <si>
    <t>красная</t>
  </si>
  <si>
    <t>GT.120.04</t>
  </si>
  <si>
    <t>синяя</t>
  </si>
  <si>
    <t>Труба гофрированная ПНД MVI, Д25 (внутр 21 мм)</t>
  </si>
  <si>
    <t>GT.110.05</t>
  </si>
  <si>
    <t>25*21 mm</t>
  </si>
  <si>
    <t>GT.120.05</t>
  </si>
  <si>
    <t>Труба гофрированная ПНД MVI, Д32 (внутр 27 мм)</t>
  </si>
  <si>
    <t>GT.110.06</t>
  </si>
  <si>
    <t>32*27 mm</t>
  </si>
  <si>
    <t>GT.120.06</t>
  </si>
  <si>
    <t>Труба гофрированная ПНД MVI, Д40 (внутр 35 мм)</t>
  </si>
  <si>
    <t>GT.110.07</t>
  </si>
  <si>
    <t>40*35 mm</t>
  </si>
  <si>
    <t>бухта 30 м</t>
  </si>
  <si>
    <t>GT.120.07</t>
  </si>
  <si>
    <t>TR.720.04</t>
  </si>
  <si>
    <t>BL.230.08</t>
  </si>
  <si>
    <t>Ду40</t>
  </si>
  <si>
    <t>Регулятор перепада давления 
(5-30 кПа)</t>
  </si>
  <si>
    <t>Регулятор перепада давления 
(20-60 кПа)</t>
  </si>
  <si>
    <t>Регулятор перепада давления 
(20-80 кПа)</t>
  </si>
  <si>
    <t>BL.530.04</t>
  </si>
  <si>
    <t>BL.530.05</t>
  </si>
  <si>
    <t>BL.530.06</t>
  </si>
  <si>
    <t>SF.610.05</t>
  </si>
  <si>
    <t>SF.610.06</t>
  </si>
  <si>
    <t>SF.420.0405</t>
  </si>
  <si>
    <t>SF.620.0504</t>
  </si>
  <si>
    <t>SF.420.0504</t>
  </si>
  <si>
    <t>SF.420.0606</t>
  </si>
  <si>
    <t>SF.420.0706</t>
  </si>
  <si>
    <t>Обьем</t>
  </si>
  <si>
    <t>SF.421.0505</t>
  </si>
  <si>
    <t>SF.421.0706</t>
  </si>
  <si>
    <t>SF.422.05</t>
  </si>
  <si>
    <t>SF.422.06</t>
  </si>
  <si>
    <t>SF.422.07</t>
  </si>
  <si>
    <t>SF.423.0405</t>
  </si>
  <si>
    <t>SF.423.0406</t>
  </si>
  <si>
    <t>SF.423.0506</t>
  </si>
  <si>
    <t>SF.423.0607</t>
  </si>
  <si>
    <t>Муфта аксиальная переходная</t>
  </si>
  <si>
    <t>SF.430.05</t>
  </si>
  <si>
    <t>SF.430.06</t>
  </si>
  <si>
    <t>SF.431.0404</t>
  </si>
  <si>
    <t>SF.431.0504</t>
  </si>
  <si>
    <t>SF.431.0505</t>
  </si>
  <si>
    <t>SF.432.0504</t>
  </si>
  <si>
    <t>SF.432.0505</t>
  </si>
  <si>
    <t>SF.432.0605</t>
  </si>
  <si>
    <t>SF.432.0706</t>
  </si>
  <si>
    <t>SF.633.0404</t>
  </si>
  <si>
    <t>SF.440.05</t>
  </si>
  <si>
    <t>SF.440.06</t>
  </si>
  <si>
    <t>SF.440.07</t>
  </si>
  <si>
    <t>SF.441.050404</t>
  </si>
  <si>
    <t>SF.441.050405</t>
  </si>
  <si>
    <t>SF.441.050504</t>
  </si>
  <si>
    <t>SF.441.050604</t>
  </si>
  <si>
    <t>SF.441.050605</t>
  </si>
  <si>
    <t>SF.441.060404</t>
  </si>
  <si>
    <t>SF.441.060406</t>
  </si>
  <si>
    <t>SF.441.060504</t>
  </si>
  <si>
    <t>SF.441.060505</t>
  </si>
  <si>
    <t>SF.441.060604</t>
  </si>
  <si>
    <t>SF.441.060605</t>
  </si>
  <si>
    <t>SF.441.070407</t>
  </si>
  <si>
    <t>SF.441.070507</t>
  </si>
  <si>
    <t>SF.642.040404</t>
  </si>
  <si>
    <t>SF.642.050405</t>
  </si>
  <si>
    <t>SF.642.060506</t>
  </si>
  <si>
    <t>SF.624.0405</t>
  </si>
  <si>
    <t>SF.424.0504</t>
  </si>
  <si>
    <t>SF.624.0505</t>
  </si>
  <si>
    <t>SF.650.04-L250</t>
  </si>
  <si>
    <t>SF.650.05-L250</t>
  </si>
  <si>
    <t>PN10</t>
  </si>
  <si>
    <t>16x1/2"</t>
  </si>
  <si>
    <t>PN16</t>
  </si>
  <si>
    <t>16x3/4"</t>
  </si>
  <si>
    <t>20x1/2"</t>
  </si>
  <si>
    <t>20x3/4"</t>
  </si>
  <si>
    <t>25x1/2"</t>
  </si>
  <si>
    <t>25x3/4"</t>
  </si>
  <si>
    <t>25x1"</t>
  </si>
  <si>
    <t>32x3/4"</t>
  </si>
  <si>
    <t>32x1"</t>
  </si>
  <si>
    <t>16x20</t>
  </si>
  <si>
    <t>16x25</t>
  </si>
  <si>
    <t>20x25</t>
  </si>
  <si>
    <t>25x32</t>
  </si>
  <si>
    <t>20x1/2“</t>
  </si>
  <si>
    <t>25x1”</t>
  </si>
  <si>
    <t>16x20x16</t>
  </si>
  <si>
    <t>20x16x16</t>
  </si>
  <si>
    <t>20x16x20</t>
  </si>
  <si>
    <t>20x20x16</t>
  </si>
  <si>
    <t>20x25x16</t>
  </si>
  <si>
    <t>20x25x20</t>
  </si>
  <si>
    <t>25x16x16</t>
  </si>
  <si>
    <t>25x16x20</t>
  </si>
  <si>
    <t>25x16x25</t>
  </si>
  <si>
    <t>25x20x16</t>
  </si>
  <si>
    <t>25x20x20</t>
  </si>
  <si>
    <t>25x25x16</t>
  </si>
  <si>
    <t>25x25x20</t>
  </si>
  <si>
    <t>32x16x32</t>
  </si>
  <si>
    <t>32x20x25</t>
  </si>
  <si>
    <t>32x20x32</t>
  </si>
  <si>
    <t>32x25x25</t>
  </si>
  <si>
    <t>32x25x32</t>
  </si>
  <si>
    <t>16*L250</t>
  </si>
  <si>
    <t>16x1/2“</t>
  </si>
  <si>
    <t>20x3/4”</t>
  </si>
  <si>
    <t>25x3/4”</t>
  </si>
  <si>
    <t>16x1/2"x16</t>
  </si>
  <si>
    <t>25x32x25</t>
  </si>
  <si>
    <t>20x1/2"x20</t>
  </si>
  <si>
    <t>25x3/4"x25</t>
  </si>
  <si>
    <t>16xL1000</t>
  </si>
  <si>
    <t>16xL250</t>
  </si>
  <si>
    <t>16xL500</t>
  </si>
  <si>
    <t>20xL250</t>
  </si>
  <si>
    <t>Узел нижнего подключения одиночный, прямой, для двухтрубных систем, шарового типа</t>
  </si>
  <si>
    <t>TR.440.0505</t>
  </si>
  <si>
    <t>NEW!</t>
  </si>
  <si>
    <t>1/2"x3/4"</t>
  </si>
  <si>
    <t>Термостатическая головка с жидкостным датчиком  (тип DA, для клапанов с присоединением типа "klick")</t>
  </si>
  <si>
    <t>TR.550.01.DA</t>
  </si>
  <si>
    <t>Клапан термостатический осевой с преднастройкой</t>
  </si>
  <si>
    <t>TR.714.04</t>
  </si>
  <si>
    <t>Клапан термостатический осевой с преднастройкой (присоединение "Евроконус")</t>
  </si>
  <si>
    <t>TR.714.0405</t>
  </si>
  <si>
    <t>Терморегулирующие клапаны с высоким расходом (для 1-трубных систем)</t>
  </si>
  <si>
    <t>Клапан термостатический прямой, высокий расход</t>
  </si>
  <si>
    <t>TR.812.05</t>
  </si>
  <si>
    <t>Коллектор из нержавеющей стали, м/ц расстояние 100мм, MVI 1 1/4"x1/2"</t>
  </si>
  <si>
    <t>ML.402.07</t>
  </si>
  <si>
    <t>1 1/4"x1/2"</t>
  </si>
  <si>
    <t>ML.403.07</t>
  </si>
  <si>
    <t>ML.404.07</t>
  </si>
  <si>
    <t>ML.405.07</t>
  </si>
  <si>
    <t>ML.406.07</t>
  </si>
  <si>
    <t>ML.407.07</t>
  </si>
  <si>
    <t>Ваша цена, руб</t>
  </si>
  <si>
    <t>Тип коллектора: Поэтажный. Кастомизированный
(без проставок и балансировки)</t>
  </si>
  <si>
    <t>MFX-40С-32R-3-15</t>
  </si>
  <si>
    <t>Пример обозначения нестандартного исполнения:</t>
  </si>
  <si>
    <t>MF1-50С-32R-5-S(15-15-15-20-20)-H</t>
  </si>
  <si>
    <t>Пример с разными отводами и теплосчетчиком:</t>
  </si>
  <si>
    <t>(отсутствует "А" значит по умолчанию поставляется с краном Маевского)</t>
  </si>
  <si>
    <t>"A"- автоматический воздухоотводчик через отсечной клапан</t>
  </si>
  <si>
    <t>A</t>
  </si>
  <si>
    <t>"T"= термометр (отсутствует "Т"- без термометра)</t>
  </si>
  <si>
    <t>T</t>
  </si>
  <si>
    <t>"M"= манометр (отсутствует "М"- без манометра)</t>
  </si>
  <si>
    <t>M</t>
  </si>
  <si>
    <t>"P"= проставки; "Н"= теплосчетчик (отсутствует- без фитингов, проставок или счетчика)</t>
  </si>
  <si>
    <t>P</t>
  </si>
  <si>
    <t>например: S(15-15-20-20)</t>
  </si>
  <si>
    <t>* Если нужны разные, то указывается "S" (Special)</t>
  </si>
  <si>
    <t xml:space="preserve">Диаметр рабочих отводов </t>
  </si>
  <si>
    <t>Количество рабочих отводов (т.е. к которым подключают потребителей)</t>
  </si>
  <si>
    <t>Диаметр присоединения и вход. Вход справа (L-вход слева)</t>
  </si>
  <si>
    <t>32R</t>
  </si>
  <si>
    <t>"S"= нержавеющая сталь (квадратное сечение)</t>
  </si>
  <si>
    <t>"С"= углеродистая сталь (круглое сечение)</t>
  </si>
  <si>
    <t>Диаметр основной балки коллектора и материал:</t>
  </si>
  <si>
    <t>50С</t>
  </si>
  <si>
    <t>* Если нужна кастомизация, то ставится "X" (MFX)</t>
  </si>
  <si>
    <t>Тип коллектора. Поэтажный. Тип1</t>
  </si>
  <si>
    <t>MF1</t>
  </si>
  <si>
    <t>MF1-50С-32R-3-15-PMA</t>
  </si>
  <si>
    <t>Система обозначений :</t>
  </si>
  <si>
    <t>Возможна любая комплектация или модификация узла по запросу. Указанные выше типы являются базовыми и могут быть изменены по желанию заказчика.</t>
  </si>
  <si>
    <r>
      <t xml:space="preserve">10 </t>
    </r>
    <r>
      <rPr>
        <sz val="10"/>
        <color theme="0" tint="-0.34998626667073579"/>
        <rFont val="Calibri"/>
        <family val="2"/>
        <charset val="204"/>
        <scheme val="minor"/>
      </rPr>
      <t>(11)</t>
    </r>
  </si>
  <si>
    <t>Ду 25 левое</t>
  </si>
  <si>
    <t>MF3-50-25L-10-15-PA</t>
  </si>
  <si>
    <r>
      <t xml:space="preserve">9 </t>
    </r>
    <r>
      <rPr>
        <sz val="10"/>
        <color theme="0" tint="-0.34998626667073579"/>
        <rFont val="Calibri"/>
        <family val="2"/>
        <charset val="204"/>
        <scheme val="minor"/>
      </rPr>
      <t>(10)</t>
    </r>
  </si>
  <si>
    <t>MF3-50-25L-9-15-PA</t>
  </si>
  <si>
    <r>
      <t xml:space="preserve">8 </t>
    </r>
    <r>
      <rPr>
        <sz val="10"/>
        <color theme="0" tint="-0.34998626667073579"/>
        <rFont val="Calibri"/>
        <family val="2"/>
        <charset val="204"/>
        <scheme val="minor"/>
      </rPr>
      <t>(9)</t>
    </r>
  </si>
  <si>
    <t>MF3-50-25L-8-15-PA</t>
  </si>
  <si>
    <r>
      <t xml:space="preserve">7 </t>
    </r>
    <r>
      <rPr>
        <sz val="10"/>
        <color theme="0" tint="-0.34998626667073579"/>
        <rFont val="Calibri"/>
        <family val="2"/>
        <charset val="204"/>
        <scheme val="minor"/>
      </rPr>
      <t>(8)</t>
    </r>
  </si>
  <si>
    <t>MF3-50-25L-7-15-PA</t>
  </si>
  <si>
    <r>
      <t xml:space="preserve">6 </t>
    </r>
    <r>
      <rPr>
        <sz val="10"/>
        <color theme="0" tint="-0.34998626667073579"/>
        <rFont val="Calibri"/>
        <family val="2"/>
        <charset val="204"/>
        <scheme val="minor"/>
      </rPr>
      <t>(7)</t>
    </r>
  </si>
  <si>
    <t>MF3-50-25L-6-15-PA</t>
  </si>
  <si>
    <r>
      <t xml:space="preserve">5 </t>
    </r>
    <r>
      <rPr>
        <sz val="10"/>
        <color theme="0" tint="-0.34998626667073579"/>
        <rFont val="Calibri"/>
        <family val="2"/>
        <charset val="204"/>
        <scheme val="minor"/>
      </rPr>
      <t>(6)</t>
    </r>
  </si>
  <si>
    <t>MF3-40-25L-5-15-PA</t>
  </si>
  <si>
    <r>
      <t xml:space="preserve">4 </t>
    </r>
    <r>
      <rPr>
        <sz val="10"/>
        <color theme="0" tint="-0.34998626667073579"/>
        <rFont val="Calibri"/>
        <family val="2"/>
        <charset val="204"/>
        <scheme val="minor"/>
      </rPr>
      <t>(5)</t>
    </r>
  </si>
  <si>
    <t>MF3-40-25L-4-15-PA</t>
  </si>
  <si>
    <r>
      <t xml:space="preserve">3 </t>
    </r>
    <r>
      <rPr>
        <sz val="10"/>
        <color theme="0" tint="-0.34998626667073579"/>
        <rFont val="Calibri"/>
        <family val="2"/>
        <charset val="204"/>
        <scheme val="minor"/>
      </rPr>
      <t>(4)</t>
    </r>
  </si>
  <si>
    <t>MF3-40-25L-3-15-PA</t>
  </si>
  <si>
    <r>
      <t xml:space="preserve">2 </t>
    </r>
    <r>
      <rPr>
        <sz val="10"/>
        <color theme="0" tint="-0.34998626667073579"/>
        <rFont val="Calibri"/>
        <family val="2"/>
        <charset val="204"/>
        <scheme val="minor"/>
      </rPr>
      <t>(3)</t>
    </r>
  </si>
  <si>
    <t>MF3-40-25L-2-15-PA</t>
  </si>
  <si>
    <t>Узел коллекторный этажный</t>
  </si>
  <si>
    <t>Ду 25 правое</t>
  </si>
  <si>
    <t>MF3-50-25R-10-15-PA</t>
  </si>
  <si>
    <r>
      <rPr>
        <b/>
        <sz val="11"/>
        <color theme="1"/>
        <rFont val="Calibri"/>
        <family val="2"/>
        <charset val="204"/>
        <scheme val="minor"/>
      </rPr>
      <t xml:space="preserve"> * Фитинги для присоединения счетчика и проставки не включены</t>
    </r>
    <r>
      <rPr>
        <sz val="11"/>
        <color theme="1"/>
        <rFont val="Calibri"/>
        <family val="2"/>
        <scheme val="minor"/>
      </rPr>
      <t xml:space="preserve"> (поставляются по запросу)</t>
    </r>
  </si>
  <si>
    <t>MF3-50-25R-9-15-PA</t>
  </si>
  <si>
    <r>
      <t xml:space="preserve"> &gt; </t>
    </r>
    <r>
      <rPr>
        <b/>
        <sz val="11"/>
        <color theme="1"/>
        <rFont val="Calibri"/>
        <family val="2"/>
        <charset val="204"/>
        <scheme val="minor"/>
      </rPr>
      <t>Возможность установки манометра или термометра на обратном коллектор</t>
    </r>
    <r>
      <rPr>
        <sz val="11"/>
        <color theme="1"/>
        <rFont val="Calibri"/>
        <family val="2"/>
        <scheme val="minor"/>
      </rPr>
      <t>е (по запросу)</t>
    </r>
  </si>
  <si>
    <t>MF3-50-25R-8-15-PA</t>
  </si>
  <si>
    <r>
      <t xml:space="preserve">&gt; </t>
    </r>
    <r>
      <rPr>
        <b/>
        <sz val="11"/>
        <rFont val="Calibri"/>
        <family val="2"/>
        <charset val="204"/>
        <scheme val="minor"/>
      </rPr>
      <t xml:space="preserve">Балансировочные клапаны BL.110 на отводах </t>
    </r>
    <r>
      <rPr>
        <sz val="11"/>
        <rFont val="Calibri"/>
        <family val="2"/>
        <charset val="204"/>
        <scheme val="minor"/>
      </rPr>
      <t>(комбинированный клапан: запорная и настроечная функции, присоединение датчика)</t>
    </r>
  </si>
  <si>
    <t>MF3-50-25R-7-15-PA</t>
  </si>
  <si>
    <r>
      <rPr>
        <b/>
        <sz val="11"/>
        <color theme="1"/>
        <rFont val="Calibri"/>
        <family val="2"/>
        <charset val="204"/>
        <scheme val="minor"/>
      </rPr>
      <t xml:space="preserve"> * Кран Маевского</t>
    </r>
    <r>
      <rPr>
        <sz val="11"/>
        <color theme="1"/>
        <rFont val="Calibri"/>
        <family val="2"/>
        <scheme val="minor"/>
      </rPr>
      <t xml:space="preserve"> (автоматический воздухоотводчик по запросу)</t>
    </r>
  </si>
  <si>
    <t>MF3-50-25R-6-15-PA</t>
  </si>
  <si>
    <t xml:space="preserve"> * Импульсная трубка монтируется в коллектор</t>
  </si>
  <si>
    <t>MF3-40-25R-5-15-PA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</si>
  <si>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Регулятор перепада давления</t>
    </r>
  </si>
  <si>
    <t>MF3-40-25R-4-15-PA</t>
  </si>
  <si>
    <r>
      <t>&gt;</t>
    </r>
    <r>
      <rPr>
        <b/>
        <sz val="11"/>
        <color theme="1"/>
        <rFont val="Calibri"/>
        <family val="2"/>
        <charset val="204"/>
        <scheme val="minor"/>
      </rPr>
      <t xml:space="preserve"> Подключение американка</t>
    </r>
    <r>
      <rPr>
        <sz val="11"/>
        <color theme="1"/>
        <rFont val="Calibri"/>
        <family val="2"/>
        <scheme val="minor"/>
      </rPr>
      <t xml:space="preserve"> (для удобства монтажа-демонтажа)</t>
    </r>
  </si>
  <si>
    <t>MF3-40-25R-3-15-PA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</si>
  <si>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Обвязка MVI</t>
    </r>
  </si>
  <si>
    <t>MF3-40-25R-2-15-PA</t>
  </si>
  <si>
    <t>Основные характеристики:</t>
  </si>
  <si>
    <t>Серия MF3 (Econom)</t>
  </si>
  <si>
    <t>MF2-50-25L-10-15-PA</t>
  </si>
  <si>
    <t>MF2-50-25L-9-15-PA</t>
  </si>
  <si>
    <t>MF2-50-25L-8-15-PA</t>
  </si>
  <si>
    <t>MF2-50-25L-7-15-PA</t>
  </si>
  <si>
    <t>MF2-50-25L-6-15-PA</t>
  </si>
  <si>
    <t>MF2-40-25L-5-15-PA</t>
  </si>
  <si>
    <t>MF2-40-25L-4-15-PA</t>
  </si>
  <si>
    <t>MF2-40-25L-3-15-PA</t>
  </si>
  <si>
    <t>MF2-40-25L-2-15-PA</t>
  </si>
  <si>
    <t>MF2-50-25R-10-15-PA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</si>
  <si>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Фитинги для присоединения счетчика и проставки включены в комплектацию</t>
    </r>
  </si>
  <si>
    <t>MF2-50-25R-9-15-PA</t>
  </si>
  <si>
    <t>MF2-50-25R-8-15-PA</t>
  </si>
  <si>
    <r>
      <t xml:space="preserve">&gt; </t>
    </r>
    <r>
      <rPr>
        <b/>
        <sz val="11"/>
        <rFont val="Calibri"/>
        <family val="2"/>
        <charset val="204"/>
        <scheme val="minor"/>
      </rPr>
      <t xml:space="preserve">Балансировочные клапаны BL.210 на отводах </t>
    </r>
    <r>
      <rPr>
        <sz val="11"/>
        <rFont val="Calibri"/>
        <family val="2"/>
        <charset val="204"/>
        <scheme val="minor"/>
      </rPr>
      <t>(удобная настройка и возможность измерения расхода)</t>
    </r>
  </si>
  <si>
    <t>MF2-50-25R-7-15-PA</t>
  </si>
  <si>
    <t>MF2-50-25R-6-15-PA</t>
  </si>
  <si>
    <t>MF2-40-25R-5-15-PA</t>
  </si>
  <si>
    <t>MF2-40-25R-4-15-PA</t>
  </si>
  <si>
    <t>MF2-40-25R-3-15-PA</t>
  </si>
  <si>
    <t>MF2-40-25R-2-15-PA</t>
  </si>
  <si>
    <t>Серия MF2 (Optimum)</t>
  </si>
  <si>
    <t>MF1-50-25L-10-15-PA</t>
  </si>
  <si>
    <t>MF1-50-25L-9-15-PA</t>
  </si>
  <si>
    <t>MF1-50-25L-8-15-PA</t>
  </si>
  <si>
    <t>MF1-50-25L-7-15-PA</t>
  </si>
  <si>
    <t>MF1-50-25L-6-15-PA</t>
  </si>
  <si>
    <t>MF1-40-25L-5-15-PA</t>
  </si>
  <si>
    <t>MF1-40-25L-4-15-PA</t>
  </si>
  <si>
    <t>MF1-40-25L-3-15-PA</t>
  </si>
  <si>
    <t>MF1-40-25L-2-15-PA</t>
  </si>
  <si>
    <t>MF1-50-25R-10-15-PA</t>
  </si>
  <si>
    <t>MF1-50-25R-9-15-PA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</si>
  <si>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Возможность установки манометра или термометра на</t>
    </r>
    <r>
      <rPr>
        <b/>
        <u/>
        <sz val="11"/>
        <color theme="1"/>
        <rFont val="Calibri"/>
        <family val="2"/>
        <charset val="204"/>
        <scheme val="minor"/>
      </rPr>
      <t xml:space="preserve"> каждом коллекторе</t>
    </r>
    <r>
      <rPr>
        <sz val="11"/>
        <color theme="1"/>
        <rFont val="Calibri"/>
        <family val="2"/>
        <scheme val="minor"/>
      </rPr>
      <t xml:space="preserve"> (по запросу)</t>
    </r>
  </si>
  <si>
    <t>MF1-50-25R-8-15-PA</t>
  </si>
  <si>
    <t>MF1-50-25R-7-15-PA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</si>
  <si>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Автоматический воздухоотводчик с запорным клапаном.</t>
    </r>
  </si>
  <si>
    <t>MF1-50-25R-6-15-PA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</si>
  <si>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Балансировочный клапан на подаче</t>
    </r>
    <r>
      <rPr>
        <sz val="11"/>
        <color theme="1"/>
        <rFont val="Calibri"/>
        <family val="2"/>
        <scheme val="minor"/>
      </rPr>
      <t xml:space="preserve"> (возможность более гибкой настройки)</t>
    </r>
  </si>
  <si>
    <t>MF1-40-25R-5-15-PA</t>
  </si>
  <si>
    <t>MF1-40-25R-4-15-PA</t>
  </si>
  <si>
    <t>MF1-40-25R-3-15-PA</t>
  </si>
  <si>
    <t>MF1-40-25R-2-15-PA</t>
  </si>
  <si>
    <t>Серия MF1 (Classic)</t>
  </si>
  <si>
    <t>Узлы коллекторные этажные</t>
  </si>
  <si>
    <r>
      <t>Кол-во рабочих отводов</t>
    </r>
    <r>
      <rPr>
        <b/>
        <sz val="11"/>
        <color theme="0" tint="-0.34998626667073579"/>
        <rFont val="Calibri"/>
        <family val="2"/>
        <charset val="204"/>
        <scheme val="minor"/>
      </rPr>
      <t xml:space="preserve"> </t>
    </r>
    <r>
      <rPr>
        <b/>
        <sz val="10"/>
        <color theme="0" tint="-0.34998626667073579"/>
        <rFont val="Calibri"/>
        <family val="2"/>
        <charset val="204"/>
        <scheme val="minor"/>
      </rPr>
      <t>(всего, включая дренажный)</t>
    </r>
  </si>
  <si>
    <t>Размер основного коллектора, Ду</t>
  </si>
  <si>
    <t>Присоед-е к трубопроводу</t>
  </si>
  <si>
    <t>"P"= проставки     "W"= водосчетчик</t>
  </si>
  <si>
    <t>25R</t>
  </si>
  <si>
    <t>"S"= нержавеющая сталь</t>
  </si>
  <si>
    <t>"B" = латунь (пока не поставляется)</t>
  </si>
  <si>
    <t>32S</t>
  </si>
  <si>
    <t>Тип коллектора. Водоснабжение. Поэтажный. Тип1</t>
  </si>
  <si>
    <t>MW1</t>
  </si>
  <si>
    <t>MW1-40S-25R-3-15-P</t>
  </si>
  <si>
    <t>Ду 20 левое</t>
  </si>
  <si>
    <t>MW2-40S-20L-8-15-P</t>
  </si>
  <si>
    <t>MW2-40S-20L-7-15-P</t>
  </si>
  <si>
    <t>MW2-40S-20L-6-15-P</t>
  </si>
  <si>
    <t>MW2-40S-20L-5-15-P</t>
  </si>
  <si>
    <t>MW2-40S-20L-4-15-P</t>
  </si>
  <si>
    <t>MW2-40S-20L-3-15-P</t>
  </si>
  <si>
    <t>MW2-40S-20L-2-15-P</t>
  </si>
  <si>
    <t>Узел коллекторный</t>
  </si>
  <si>
    <t>&gt; Возможность дооснащения термометром и/или манометром</t>
  </si>
  <si>
    <t>Ду 20 правое</t>
  </si>
  <si>
    <t>MW2-40S-20R-8-15-P</t>
  </si>
  <si>
    <t>&gt; Кран Маевского</t>
  </si>
  <si>
    <t>MW2-40S-20R-7-15-P</t>
  </si>
  <si>
    <t>&gt; Обратные клапаны с латунным сердечником на отводах</t>
  </si>
  <si>
    <t>MW2-40S-20R-6-15-P</t>
  </si>
  <si>
    <r>
      <t xml:space="preserve">&gt; Редукционные клапаны на отводах </t>
    </r>
    <r>
      <rPr>
        <sz val="11"/>
        <color theme="1"/>
        <rFont val="Calibri"/>
        <family val="2"/>
        <charset val="204"/>
        <scheme val="minor"/>
      </rPr>
      <t>(поршневого типа)</t>
    </r>
  </si>
  <si>
    <t>MW2-40S-20R-5-15-P</t>
  </si>
  <si>
    <t>MW2-40S-20R-4-15-P</t>
  </si>
  <si>
    <t>&gt; Коллектор из нержавеющей стали, толщина стенки 1,6мм.</t>
  </si>
  <si>
    <t>MW2-40S-20R-3-15-P</t>
  </si>
  <si>
    <r>
      <t xml:space="preserve">&gt; </t>
    </r>
    <r>
      <rPr>
        <b/>
        <sz val="11"/>
        <color theme="1"/>
        <rFont val="Calibri"/>
        <family val="2"/>
        <charset val="204"/>
        <scheme val="minor"/>
      </rPr>
      <t>Обвязка AquaHit</t>
    </r>
  </si>
  <si>
    <t>MW2-40S-20R-2-15-P</t>
  </si>
  <si>
    <t>Серия MW2 (редукторы на отводах)</t>
  </si>
  <si>
    <t>MW1-40S-20L-8-15-P</t>
  </si>
  <si>
    <t>MW1-40S-20L-7-15-P</t>
  </si>
  <si>
    <t>MW1-40S-20L-6-15-P</t>
  </si>
  <si>
    <t>MW1-40S-20L-5-15-P</t>
  </si>
  <si>
    <t>MW1-40S-20L-4-15-P</t>
  </si>
  <si>
    <t>MW1-40S-20L-3-15-P</t>
  </si>
  <si>
    <t>MW1-40S-20L-2-15-P</t>
  </si>
  <si>
    <t>MW1-40S-20R-8-15-P</t>
  </si>
  <si>
    <t>MW1-40S-20R-7-15-P</t>
  </si>
  <si>
    <t>MW1-40S-20R-6-15-P</t>
  </si>
  <si>
    <t>&gt; Редукционный клапан мембранного типа на основном коллекторе</t>
  </si>
  <si>
    <t>MW1-40S-20R-5-15-P</t>
  </si>
  <si>
    <t>MW1-40S-20R-4-15-P</t>
  </si>
  <si>
    <t>MW1-40S-20R-3-15-P</t>
  </si>
  <si>
    <t>MW1-40S-20R-2-15-P</t>
  </si>
  <si>
    <t>Серия MW1 (редуктор на магистрали)</t>
  </si>
  <si>
    <t>Узлы коллекторные для водоснабжения</t>
  </si>
  <si>
    <t>25x20x25</t>
  </si>
  <si>
    <t>SF.441.060506</t>
  </si>
  <si>
    <t>Техническая теплоизоляция и крепеж</t>
  </si>
  <si>
    <t>Трубки MVI в гофрокоробах толщ.4, диам.15, дл.10 м</t>
  </si>
  <si>
    <t>TTK.204.04</t>
  </si>
  <si>
    <t>15*4 mm</t>
  </si>
  <si>
    <t>TTC.204.04</t>
  </si>
  <si>
    <t xml:space="preserve">Трубки MVI в гофрокоробах толщ.4, диам.18, дл.10 м </t>
  </si>
  <si>
    <t>TTK.204.05</t>
  </si>
  <si>
    <t>18*4 mm</t>
  </si>
  <si>
    <t>TTC.204.05</t>
  </si>
  <si>
    <t xml:space="preserve">Трубки MVI в гофрокоробах толщ.4, диам.22, дл.10 м </t>
  </si>
  <si>
    <t>TTK.204.06</t>
  </si>
  <si>
    <t>22*4 mm</t>
  </si>
  <si>
    <t>TTC.204.06</t>
  </si>
  <si>
    <t xml:space="preserve">Трубки MVI в гофрокоробах толщ.4, диам.28, дл.10 м </t>
  </si>
  <si>
    <t>TTK.204.07</t>
  </si>
  <si>
    <t>28*4 mm</t>
  </si>
  <si>
    <t>TTC.204.07</t>
  </si>
  <si>
    <t xml:space="preserve">Трубки MVI в гофрокоробах толщ.4, диам.35, дл.10 м </t>
  </si>
  <si>
    <t>TTK.204.08</t>
  </si>
  <si>
    <t>35*4 mm</t>
  </si>
  <si>
    <t>TTC.204.08</t>
  </si>
  <si>
    <t xml:space="preserve">Трубки MVI толщ.6, диам.15 (2 метра) </t>
  </si>
  <si>
    <t>TTK.306.04</t>
  </si>
  <si>
    <t>15*6 mm</t>
  </si>
  <si>
    <t>TTC.306.04</t>
  </si>
  <si>
    <t xml:space="preserve">Трубки MVI толщ.6, диам.18 (2 метра) </t>
  </si>
  <si>
    <t>TTK.306.05</t>
  </si>
  <si>
    <t>18*6 mm</t>
  </si>
  <si>
    <t>TTC.306.05</t>
  </si>
  <si>
    <t>Трубки MVI толщ.6, диам.22 (2 метра)</t>
  </si>
  <si>
    <t>TTK.306.06</t>
  </si>
  <si>
    <t>22*6 mm</t>
  </si>
  <si>
    <t>TTC.306.06</t>
  </si>
  <si>
    <t xml:space="preserve">Трубки MVI толщ.6, диам.28 (2 метра) </t>
  </si>
  <si>
    <t>TTK.306.07</t>
  </si>
  <si>
    <t>28*6 mm</t>
  </si>
  <si>
    <t>TTC.306.07</t>
  </si>
  <si>
    <t xml:space="preserve">Трубки MVI толщ.6, диам.35 (2 метра) </t>
  </si>
  <si>
    <t>TTK.306.08</t>
  </si>
  <si>
    <t>35*6 mm</t>
  </si>
  <si>
    <t>TTC.306.08</t>
  </si>
  <si>
    <t xml:space="preserve">Трубки MVI толщ.9, диам.15 (2 метра) </t>
  </si>
  <si>
    <t>TTK.309.04</t>
  </si>
  <si>
    <t>15*9 mm</t>
  </si>
  <si>
    <t>TTC.309.04</t>
  </si>
  <si>
    <t xml:space="preserve">Трубки MVI толщ.9, диам.18 (2 метра) </t>
  </si>
  <si>
    <t>TTK.309.05</t>
  </si>
  <si>
    <t>18*9 mm</t>
  </si>
  <si>
    <t>TTC.309.05</t>
  </si>
  <si>
    <t xml:space="preserve">Трубки MVI толщ.9, диам.22 (2 метра) </t>
  </si>
  <si>
    <t>TTK.309.06</t>
  </si>
  <si>
    <t>22*9 mm</t>
  </si>
  <si>
    <t>TTC.309.06</t>
  </si>
  <si>
    <t xml:space="preserve">Трубки MVI толщ.9, диам.28 (2 метра) </t>
  </si>
  <si>
    <t>TTK.309.07</t>
  </si>
  <si>
    <t>28*9 mm</t>
  </si>
  <si>
    <t>TTC.309.07</t>
  </si>
  <si>
    <t xml:space="preserve">Трубки MVI толщ.9, диам.35 (2 метра) </t>
  </si>
  <si>
    <t>TTK.309.08</t>
  </si>
  <si>
    <t>32*9 mm</t>
  </si>
  <si>
    <t>TTC.309.08</t>
  </si>
  <si>
    <t xml:space="preserve">Лента MVI армированная самоклеящаяся 48 мм х 50 м </t>
  </si>
  <si>
    <t>TTL.050.01</t>
  </si>
  <si>
    <t>48 mm</t>
  </si>
  <si>
    <t>TTL.050.02</t>
  </si>
  <si>
    <t>TTL.050.03</t>
  </si>
  <si>
    <t>черняя</t>
  </si>
  <si>
    <t>TTL.050.04</t>
  </si>
  <si>
    <t>серебристо-серая</t>
  </si>
  <si>
    <t>TTM.001.03</t>
  </si>
  <si>
    <t>Лента демпферная MVI толщ. 8 мм, шир. 100 мм, дл. 25 п.м</t>
  </si>
  <si>
    <t>TTD.100.08</t>
  </si>
  <si>
    <t>8*100 mm</t>
  </si>
  <si>
    <t>200 п.м.</t>
  </si>
  <si>
    <t>170 п.м.</t>
  </si>
  <si>
    <t>160 п.м.</t>
  </si>
  <si>
    <t xml:space="preserve">160 п.м. </t>
  </si>
  <si>
    <t>130 п.м.</t>
  </si>
  <si>
    <t>110 п.м.</t>
  </si>
  <si>
    <t>150 п.м.</t>
  </si>
  <si>
    <t>100 п.м.</t>
  </si>
  <si>
    <t>SF.640.04</t>
  </si>
  <si>
    <t>SF.430.07</t>
  </si>
  <si>
    <t>SF.651.04-L250</t>
  </si>
  <si>
    <t>SF.651.05-L250</t>
  </si>
  <si>
    <t>Материал комбинированный толщиной 3 мм с печатью (30 кв.м. - рулон 1,2 м х 25 метров)</t>
  </si>
  <si>
    <t>BV.649.05</t>
  </si>
  <si>
    <t>3/4" х 9 мм</t>
  </si>
  <si>
    <t xml:space="preserve">Муфта аксиальная соединительная для ремонта труб </t>
  </si>
  <si>
    <t>SF.322.04</t>
  </si>
  <si>
    <t>16х2,0</t>
  </si>
  <si>
    <r>
      <t xml:space="preserve">Труба металлопластиковая MVI </t>
    </r>
    <r>
      <rPr>
        <b/>
        <sz val="11"/>
        <color indexed="8"/>
        <rFont val="Arial"/>
        <family val="2"/>
        <charset val="204"/>
      </rPr>
      <t>Standard Plus                               PEXb-AL-PEXb                              (бесшовная) 
толщина алюминиевого слоя от 0,25 мм</t>
    </r>
  </si>
  <si>
    <t>TR.214.04</t>
  </si>
  <si>
    <t>TR.215.04</t>
  </si>
  <si>
    <t>TR.114.04</t>
  </si>
  <si>
    <t>TR.115.04</t>
  </si>
  <si>
    <t>TR.314.04</t>
  </si>
  <si>
    <t>TR.315.04</t>
  </si>
  <si>
    <t>3/4" EK</t>
  </si>
  <si>
    <r>
      <t>1/2"</t>
    </r>
    <r>
      <rPr>
        <b/>
        <sz val="11"/>
        <color rgb="FFFF0000"/>
        <rFont val="Calibri"/>
        <family val="2"/>
        <charset val="204"/>
        <scheme val="minor"/>
      </rPr>
      <t xml:space="preserve"> 
евроконус</t>
    </r>
  </si>
  <si>
    <r>
      <t xml:space="preserve">1/2" 
</t>
    </r>
    <r>
      <rPr>
        <b/>
        <sz val="11"/>
        <color rgb="FFFF0000"/>
        <rFont val="Calibri"/>
        <family val="2"/>
        <charset val="204"/>
        <scheme val="minor"/>
      </rPr>
      <t>евроконус</t>
    </r>
  </si>
  <si>
    <t>TF.100.04</t>
  </si>
  <si>
    <t>Фиксатор поворота угла 90° MVI D14-18 мм</t>
  </si>
  <si>
    <t>TF.100.05</t>
  </si>
  <si>
    <t>Фиксатор поворота угла 90° MVI D20 мм</t>
  </si>
  <si>
    <t>TF.100.06</t>
  </si>
  <si>
    <t>Фиксатор поворота угла 90° MVI D25 мм</t>
  </si>
  <si>
    <t>TS.100.09</t>
  </si>
  <si>
    <t>TS.100.10</t>
  </si>
  <si>
    <t>TS.100.11</t>
  </si>
  <si>
    <t>TS.125.09</t>
  </si>
  <si>
    <t>Скобы MVI 42 мм (в кассете для такера 25 шт)</t>
  </si>
  <si>
    <t>TS.125.10</t>
  </si>
  <si>
    <t>Скобы MVI 50 мм (в кассете для такера 25 шт)</t>
  </si>
  <si>
    <t>TF.110.01</t>
  </si>
  <si>
    <t>Шина фиксирующая MVI для труб диаметром 16-20 мм</t>
  </si>
  <si>
    <t>TZC.561.04</t>
  </si>
  <si>
    <t>Заглушка длинная MVI 1/2 синяя</t>
  </si>
  <si>
    <t>Заглушка длинная MVI 1/2 красная</t>
  </si>
  <si>
    <t>TZK.561.04</t>
  </si>
  <si>
    <t>16 мм</t>
  </si>
  <si>
    <t>20 мм</t>
  </si>
  <si>
    <t>25 мм</t>
  </si>
  <si>
    <t>42 мм</t>
  </si>
  <si>
    <t>50 мм</t>
  </si>
  <si>
    <t>55 мм</t>
  </si>
  <si>
    <t>16 - 20 мм</t>
  </si>
  <si>
    <t>Якорная скоба MVI для крепления труб теплого пола 42 мм (россыпь)</t>
  </si>
  <si>
    <t>Якорная скоба MVI для крепления труб теплого пола 50 мм (россыпь)</t>
  </si>
  <si>
    <t>Якорная скоба MVI для крепления труб теплого пола 55 мм (россыпь)</t>
  </si>
  <si>
    <t>SE.755.04</t>
  </si>
  <si>
    <t>SE.755.05</t>
  </si>
  <si>
    <t>SE.755.06</t>
  </si>
  <si>
    <t>SE.755.07</t>
  </si>
  <si>
    <t>SE.755.08</t>
  </si>
  <si>
    <t>SE.755.09</t>
  </si>
  <si>
    <t>Узел бокового подключения MVI 1/2"x3/4" Евроконус</t>
  </si>
  <si>
    <t>Трубка MVI для узла бокового подключения Д15х1м, нержавеющая сталь</t>
  </si>
  <si>
    <t>CTS.715.04</t>
  </si>
  <si>
    <t>CTS.714.04</t>
  </si>
  <si>
    <t>15 мм x L1m</t>
  </si>
  <si>
    <t>Комплект автоматической балансировки DP1 
(BL.510.XX + BL.210.XX)</t>
  </si>
  <si>
    <t>Комплект автоматической балансировки DP2 
(BL.510.XX + BL.220.XX)</t>
  </si>
  <si>
    <t>Комплект автоматической балансировки DP3 
(BL.510.XX + BV.630.XX)</t>
  </si>
  <si>
    <t>SF.610.07</t>
  </si>
  <si>
    <t>BL.611LF.04</t>
  </si>
  <si>
    <t>0,37-25</t>
  </si>
  <si>
    <t>BL.611LF.05</t>
  </si>
  <si>
    <t>0,86-25</t>
  </si>
  <si>
    <t>BL.611.04</t>
  </si>
  <si>
    <t>BL.611.05</t>
  </si>
  <si>
    <t>1,09-25</t>
  </si>
  <si>
    <t>BL.611.06</t>
  </si>
  <si>
    <t>1,77-25</t>
  </si>
  <si>
    <t>BL.611.07</t>
  </si>
  <si>
    <t>2,65-25</t>
  </si>
  <si>
    <t>Автоматический комбинированный балансировочный клапан (Италия)</t>
  </si>
  <si>
    <t>Комбинированный клапан
(малый расход)</t>
  </si>
  <si>
    <t>BL.612LF.04</t>
  </si>
  <si>
    <t>1,57-25</t>
  </si>
  <si>
    <t>BL.612LF.05</t>
  </si>
  <si>
    <t>2,63-25</t>
  </si>
  <si>
    <t>BL.612LF.06</t>
  </si>
  <si>
    <t>4,30-25</t>
  </si>
  <si>
    <t>Комбинированный клапан</t>
  </si>
  <si>
    <t>BL.612.04</t>
  </si>
  <si>
    <t>4,06-25</t>
  </si>
  <si>
    <t>BL.612.05</t>
  </si>
  <si>
    <t>4,34-25</t>
  </si>
  <si>
    <t>BL.612.06</t>
  </si>
  <si>
    <t>BL.612.07</t>
  </si>
  <si>
    <t>7,2-25</t>
  </si>
  <si>
    <t>BL.612.08</t>
  </si>
  <si>
    <t>13,94-25</t>
  </si>
  <si>
    <t>BL.612.09</t>
  </si>
  <si>
    <t>15,18-25</t>
  </si>
  <si>
    <t>Комбинированный клапан
фланцевый</t>
  </si>
  <si>
    <t>BL.650.10</t>
  </si>
  <si>
    <t>63,6-16</t>
  </si>
  <si>
    <t>BL.650.11</t>
  </si>
  <si>
    <t>96,6-16</t>
  </si>
  <si>
    <t>BL.650.12</t>
  </si>
  <si>
    <t>278-16</t>
  </si>
  <si>
    <t>BL.650.13</t>
  </si>
  <si>
    <t>332,1-16</t>
  </si>
  <si>
    <t>BL.650.14</t>
  </si>
  <si>
    <t>427,5-16</t>
  </si>
  <si>
    <t>Приводы для комбинированных клапанов (Италия)</t>
  </si>
  <si>
    <t>BLM.000.01</t>
  </si>
  <si>
    <t>для Ду65-80</t>
  </si>
  <si>
    <t>для Ду100-150</t>
  </si>
  <si>
    <t>Привод электричеcкий 
для клапанов серии BL.612
Ду15-32</t>
  </si>
  <si>
    <t>BLB.024.02</t>
  </si>
  <si>
    <t>BLB.024.01</t>
  </si>
  <si>
    <t>BLB.230.01</t>
  </si>
  <si>
    <t>Привод электричеcкий 
для клапанов серии BL.612
Ду40-50</t>
  </si>
  <si>
    <t>BLC.024.02</t>
  </si>
  <si>
    <t>BLC.230.01</t>
  </si>
  <si>
    <t>Привод электричеcкий 
для клапанов серии BL.650
Ду65-80</t>
  </si>
  <si>
    <t>BLD.024.02</t>
  </si>
  <si>
    <t>BLD.024.01</t>
  </si>
  <si>
    <t>Привод электричеcкий 
для клапанов серии BL.650
Ду100-150</t>
  </si>
  <si>
    <t>BLE.024.02</t>
  </si>
  <si>
    <t>BLE.230.01</t>
  </si>
  <si>
    <t>BL.230.16</t>
  </si>
  <si>
    <t>Ду250</t>
  </si>
  <si>
    <t>955,29-16</t>
  </si>
  <si>
    <t>Kvs-PN</t>
  </si>
  <si>
    <t>1,34- 10</t>
  </si>
  <si>
    <t>3,35- 10</t>
  </si>
  <si>
    <t>1,75-25</t>
  </si>
  <si>
    <t>2,87-25</t>
  </si>
  <si>
    <t>4,08-25</t>
  </si>
  <si>
    <t>6,71-25</t>
  </si>
  <si>
    <t>10,4-25</t>
  </si>
  <si>
    <t>15,06-25</t>
  </si>
  <si>
    <t>3,94-25</t>
  </si>
  <si>
    <t>5,33-25</t>
  </si>
  <si>
    <t>8,92-25</t>
  </si>
  <si>
    <t>16,68-25</t>
  </si>
  <si>
    <t>25,12-25</t>
  </si>
  <si>
    <t>36,98-25</t>
  </si>
  <si>
    <t>29,32-16</t>
  </si>
  <si>
    <t>47,63-16</t>
  </si>
  <si>
    <t>72,09-16</t>
  </si>
  <si>
    <t>103,68-16</t>
  </si>
  <si>
    <t>186,01-16</t>
  </si>
  <si>
    <t>307,78-16</t>
  </si>
  <si>
    <t>355,11-16</t>
  </si>
  <si>
    <t>790,63-16</t>
  </si>
  <si>
    <t>4,1-25</t>
  </si>
  <si>
    <t>4,9-25</t>
  </si>
  <si>
    <t>5-25</t>
  </si>
  <si>
    <t>11,4-25</t>
  </si>
  <si>
    <t>16,4-25</t>
  </si>
  <si>
    <t>17,9-25</t>
  </si>
  <si>
    <t>Пресс-фитинги</t>
  </si>
  <si>
    <t xml:space="preserve">Пресс-фитинг прямой равносторонний </t>
  </si>
  <si>
    <t>PF.522.04</t>
  </si>
  <si>
    <t>PF.522.05</t>
  </si>
  <si>
    <t>PF.522.06</t>
  </si>
  <si>
    <t>PF.522.07</t>
  </si>
  <si>
    <t>Пресс-фитинг прямой переходной</t>
  </si>
  <si>
    <t>PF.523.0405</t>
  </si>
  <si>
    <t>20х16</t>
  </si>
  <si>
    <t>PF.523.0406</t>
  </si>
  <si>
    <t>26х16</t>
  </si>
  <si>
    <t>PF.523.0506</t>
  </si>
  <si>
    <t>26х20</t>
  </si>
  <si>
    <t>PF.523.0607</t>
  </si>
  <si>
    <t>32х26</t>
  </si>
  <si>
    <t xml:space="preserve">Пресс-фитинг с переходом на наружную резьбу </t>
  </si>
  <si>
    <t>PF.520.0404</t>
  </si>
  <si>
    <t>16х1/2"</t>
  </si>
  <si>
    <t>PF.520.0504</t>
  </si>
  <si>
    <t>PF.520.0505</t>
  </si>
  <si>
    <t>PF.520.0605</t>
  </si>
  <si>
    <t>26x3/4"</t>
  </si>
  <si>
    <t>PF.520.0606</t>
  </si>
  <si>
    <t>26x1"</t>
  </si>
  <si>
    <t>PF.520.0706</t>
  </si>
  <si>
    <t>Пресс-фитинг с переходом на внутреннюю</t>
  </si>
  <si>
    <t>PF.521.0404</t>
  </si>
  <si>
    <t>PF.521.0504</t>
  </si>
  <si>
    <t>20х1/2"</t>
  </si>
  <si>
    <t>PF.521.0505</t>
  </si>
  <si>
    <t>20х3/4"</t>
  </si>
  <si>
    <t>PF.521.0605</t>
  </si>
  <si>
    <t>26х3/4"</t>
  </si>
  <si>
    <t>PF.521.0606</t>
  </si>
  <si>
    <t>26х1"</t>
  </si>
  <si>
    <t>PF.521.0706</t>
  </si>
  <si>
    <t>32х1"</t>
  </si>
  <si>
    <t>Пресс-фитинг угольник равносторонний</t>
  </si>
  <si>
    <t>PF.530.04</t>
  </si>
  <si>
    <t>PF.530.05</t>
  </si>
  <si>
    <t>PF.530.06</t>
  </si>
  <si>
    <t>PF.530.07</t>
  </si>
  <si>
    <t>Пресс-фитинг угольник с переходом на наружную резьбу</t>
  </si>
  <si>
    <t>PF.532.0404</t>
  </si>
  <si>
    <t>PF.532.0504</t>
  </si>
  <si>
    <t>PF.532.0505</t>
  </si>
  <si>
    <t>PF.532.0605</t>
  </si>
  <si>
    <t>PF.532.0606</t>
  </si>
  <si>
    <t>Пресс-фитинг угольник с переходом на внутреннюю резьбу</t>
  </si>
  <si>
    <t>PF.531.0404</t>
  </si>
  <si>
    <t>PF.531.0504</t>
  </si>
  <si>
    <t>PF.531.0505</t>
  </si>
  <si>
    <t>PF.531.0605</t>
  </si>
  <si>
    <t>PF.531.0606</t>
  </si>
  <si>
    <t>Пресс-фитинг тройник равносторонний</t>
  </si>
  <si>
    <t>PF.540.04</t>
  </si>
  <si>
    <t>PF.540.05</t>
  </si>
  <si>
    <t>PF.540.06</t>
  </si>
  <si>
    <t>PF.540.07</t>
  </si>
  <si>
    <t>Пресс-фитинг тройник переходной</t>
  </si>
  <si>
    <t>PF.541.040504</t>
  </si>
  <si>
    <t>PF.541.050404</t>
  </si>
  <si>
    <t>PF.541.050504</t>
  </si>
  <si>
    <t>PF.541.050405</t>
  </si>
  <si>
    <t>PF.541.050605</t>
  </si>
  <si>
    <t>20X26X20</t>
  </si>
  <si>
    <t>PF.541.060405</t>
  </si>
  <si>
    <t>26x16x20</t>
  </si>
  <si>
    <t>PF.541.060505</t>
  </si>
  <si>
    <t>26X20X20</t>
  </si>
  <si>
    <t>PF.541.060406</t>
  </si>
  <si>
    <t>26x16x26</t>
  </si>
  <si>
    <t>PF.541.060506</t>
  </si>
  <si>
    <t>26x20x26</t>
  </si>
  <si>
    <t>PF.541.070407</t>
  </si>
  <si>
    <t>PF.541.070507</t>
  </si>
  <si>
    <t>32X20X32</t>
  </si>
  <si>
    <t>PF.541.070607</t>
  </si>
  <si>
    <t>32X26X32</t>
  </si>
  <si>
    <t>Пресс-фитинг тройник с переходом на наружную резьбу</t>
  </si>
  <si>
    <t>PF.543.040404</t>
  </si>
  <si>
    <t>PF.543.050405</t>
  </si>
  <si>
    <t>Пресс-фитинг тройник с переходом на внутреннюю резьбу</t>
  </si>
  <si>
    <t>PF.542.040404</t>
  </si>
  <si>
    <t>PF.542.050405</t>
  </si>
  <si>
    <t>Пресс-фитинг угольник с креплением (водорозетка) внутренняя резьба</t>
  </si>
  <si>
    <t>PF.533.0404</t>
  </si>
  <si>
    <t>PF.533.0504</t>
  </si>
  <si>
    <r>
      <rPr>
        <b/>
        <sz val="11"/>
        <color theme="1"/>
        <rFont val="Calibri"/>
        <family val="2"/>
        <charset val="204"/>
        <scheme val="minor"/>
      </rPr>
      <t>24В</t>
    </r>
    <r>
      <rPr>
        <sz val="11"/>
        <color theme="1"/>
        <rFont val="Calibri"/>
        <family val="2"/>
        <charset val="204"/>
        <scheme val="minor"/>
      </rPr>
      <t xml:space="preserve"> с пропорциональным управлением</t>
    </r>
  </si>
  <si>
    <r>
      <t>24В</t>
    </r>
    <r>
      <rPr>
        <sz val="11"/>
        <color theme="1"/>
        <rFont val="Calibri"/>
        <family val="2"/>
        <charset val="204"/>
        <scheme val="minor"/>
      </rPr>
      <t xml:space="preserve"> с 3-x позиционным управлением</t>
    </r>
  </si>
  <si>
    <r>
      <t>230В</t>
    </r>
    <r>
      <rPr>
        <sz val="11"/>
        <color theme="1"/>
        <rFont val="Calibri"/>
        <family val="2"/>
        <charset val="204"/>
        <scheme val="minor"/>
      </rPr>
      <t xml:space="preserve"> с 3-х позиционным управлением</t>
    </r>
  </si>
  <si>
    <r>
      <t>230В</t>
    </r>
    <r>
      <rPr>
        <sz val="11"/>
        <color theme="1"/>
        <rFont val="Calibri"/>
        <family val="2"/>
        <charset val="204"/>
        <scheme val="minor"/>
      </rPr>
      <t xml:space="preserve"> с 3-x позиционным управлением</t>
    </r>
  </si>
  <si>
    <t>Привод ручной
для клапанов серии BL.650</t>
  </si>
  <si>
    <t>MW1-40S-25R-2-15-P</t>
  </si>
  <si>
    <t>MW1-40S-25R-4-15-P</t>
  </si>
  <si>
    <t>MW1-40S-25R-5-15-P</t>
  </si>
  <si>
    <t>MW1-40S-25R-6-15-P</t>
  </si>
  <si>
    <t>MW1-40S-25R-7-15-P</t>
  </si>
  <si>
    <t>MW1-40S-25R-8-15-P</t>
  </si>
  <si>
    <t>MW1-40S-25L-2-15-P</t>
  </si>
  <si>
    <t>MW1-40S-25L-3-15-P</t>
  </si>
  <si>
    <t>MW1-40S-25L-4-15-P</t>
  </si>
  <si>
    <t>MW1-40S-25L-5-15-P</t>
  </si>
  <si>
    <t>MW1-40S-25L-6-15-P</t>
  </si>
  <si>
    <t>MW1-40S-25L-7-15-P</t>
  </si>
  <si>
    <t>MW1-40S-25L-8-15-P</t>
  </si>
  <si>
    <t>MW2-40S-25R-2-15-P</t>
  </si>
  <si>
    <t>MW2-40S-25R-3-15-P</t>
  </si>
  <si>
    <t>MW2-40S-25R-4-15-P</t>
  </si>
  <si>
    <t>MW2-40S-25R-5-15-P</t>
  </si>
  <si>
    <t>MW2-40S-25R-6-15-P</t>
  </si>
  <si>
    <t>MW2-40S-25R-7-15-P</t>
  </si>
  <si>
    <t>MW2-40S-25R-8-15-P</t>
  </si>
  <si>
    <t>MW2-40S-25L-2-15-P</t>
  </si>
  <si>
    <t>MW2-40S-25L-3-15-P</t>
  </si>
  <si>
    <t>MW2-40S-25L-4-15-P</t>
  </si>
  <si>
    <t>MW2-40S-25L-5-15-P</t>
  </si>
  <si>
    <t>MW2-40S-25L-6-15-P</t>
  </si>
  <si>
    <t>MW2-40S-25L-7-15-P</t>
  </si>
  <si>
    <t>MW2-40S-25L-8-15-P</t>
  </si>
  <si>
    <t>SE.560.06</t>
  </si>
  <si>
    <t>Штуцер для присоединения счетчика</t>
  </si>
  <si>
    <t>Инструмент</t>
  </si>
  <si>
    <t>Калибратор MVI для металлопластиковых труб DN 16-32 мм</t>
  </si>
  <si>
    <t>DT.0407</t>
  </si>
  <si>
    <t>Ножницы MVI для труб, диаметром до 42 мм, красные</t>
  </si>
  <si>
    <t>PC.101</t>
  </si>
  <si>
    <t>16 - 42</t>
  </si>
  <si>
    <t>16 - 32</t>
  </si>
  <si>
    <t>Ножницы MVI для труб, диаметром до 42 мм, черные</t>
  </si>
  <si>
    <t>PC.201</t>
  </si>
  <si>
    <t>MTPF.101</t>
  </si>
  <si>
    <t>Пресс-клещи ручные MVI с комплектом насадок ТН 16, 20, 26, 32 мм</t>
  </si>
  <si>
    <t>16, 20, 26, 32</t>
  </si>
  <si>
    <t>Аккумуляторный пресс-инструмент MVI (без насадок)</t>
  </si>
  <si>
    <t>ATPF.101</t>
  </si>
  <si>
    <t>Насадка для аккумуляторного пресс-инструмента TH</t>
  </si>
  <si>
    <t>ATPJ.16</t>
  </si>
  <si>
    <t>ATPJ.20</t>
  </si>
  <si>
    <t>ATPJ.26</t>
  </si>
  <si>
    <t>ATPJ.32</t>
  </si>
  <si>
    <t>Комплект инструментов ручной для монтажа аксиальных фитингов</t>
  </si>
  <si>
    <t>MTSF.502</t>
  </si>
  <si>
    <t xml:space="preserve">Кран шаровый латунный полнопроходной с  ручкой и подключением гайка-гайка (РГГ) </t>
  </si>
  <si>
    <t>Присоединит. резьба</t>
  </si>
  <si>
    <t>Диапазон измерений</t>
  </si>
  <si>
    <t>Контрольно-измерительные приборы MVI</t>
  </si>
  <si>
    <t>Манометры</t>
  </si>
  <si>
    <r>
      <t xml:space="preserve">Манометр радиальный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D50</t>
    </r>
  </si>
  <si>
    <t>RM.5006.03</t>
  </si>
  <si>
    <t>6 bar (0,6 МПа)</t>
  </si>
  <si>
    <t>RM.5010.03</t>
  </si>
  <si>
    <t>10 bar (1 Мпа)</t>
  </si>
  <si>
    <r>
      <t xml:space="preserve">Манометр радиальный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D63</t>
    </r>
  </si>
  <si>
    <t>RM.6304.03</t>
  </si>
  <si>
    <t>4 bar (0,4 МПа)</t>
  </si>
  <si>
    <t>RM.6306.03</t>
  </si>
  <si>
    <t>RM.6310.03</t>
  </si>
  <si>
    <r>
      <t xml:space="preserve">Манометр аксиальный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D50</t>
    </r>
  </si>
  <si>
    <t>AM.5004.03</t>
  </si>
  <si>
    <t>AM.5006.03</t>
  </si>
  <si>
    <t>AM.5010.03</t>
  </si>
  <si>
    <t>10 bar (1 МПа)</t>
  </si>
  <si>
    <t>AM.5016.03</t>
  </si>
  <si>
    <t>16 bar (1,6 Мпа)</t>
  </si>
  <si>
    <r>
      <t xml:space="preserve">Манометр аксиальный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D63</t>
    </r>
  </si>
  <si>
    <t>AM.6306.03</t>
  </si>
  <si>
    <t>AM.6310.03</t>
  </si>
  <si>
    <t>Термометры биметалл.</t>
  </si>
  <si>
    <r>
      <t xml:space="preserve">Термометр аксиальный,
</t>
    </r>
    <r>
      <rPr>
        <sz val="11"/>
        <rFont val="Calibri"/>
        <family val="2"/>
        <charset val="204"/>
        <scheme val="minor"/>
      </rPr>
      <t>погружной. PN10</t>
    </r>
    <r>
      <rPr>
        <b/>
        <sz val="1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D63
</t>
    </r>
    <r>
      <rPr>
        <sz val="11"/>
        <rFont val="Calibri"/>
        <family val="2"/>
        <charset val="204"/>
        <scheme val="minor"/>
      </rPr>
      <t>Длина зонда: 50 мм</t>
    </r>
  </si>
  <si>
    <t>AT.63120.04</t>
  </si>
  <si>
    <r>
      <t xml:space="preserve">от 0°C до </t>
    </r>
    <r>
      <rPr>
        <b/>
        <sz val="11"/>
        <color theme="1"/>
        <rFont val="Calibri"/>
        <family val="2"/>
        <charset val="204"/>
        <scheme val="minor"/>
      </rPr>
      <t>120°C</t>
    </r>
  </si>
  <si>
    <r>
      <t xml:space="preserve">Термометр аксиальный,
</t>
    </r>
    <r>
      <rPr>
        <sz val="11"/>
        <rFont val="Calibri"/>
        <family val="2"/>
        <charset val="204"/>
        <scheme val="minor"/>
      </rPr>
      <t>накладной.</t>
    </r>
    <r>
      <rPr>
        <b/>
        <sz val="1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D63
</t>
    </r>
    <r>
      <rPr>
        <sz val="11"/>
        <rFont val="Calibri"/>
        <family val="2"/>
        <charset val="204"/>
        <scheme val="minor"/>
      </rPr>
      <t>Длина пружины: 52 мм</t>
    </r>
  </si>
  <si>
    <t>ATS.63120.52</t>
  </si>
  <si>
    <t>-</t>
  </si>
  <si>
    <t>88</t>
  </si>
  <si>
    <t>Термоманометры</t>
  </si>
  <si>
    <r>
      <t xml:space="preserve">Термоманометр радиальный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D80</t>
    </r>
  </si>
  <si>
    <t>RTM.80.12006.04</t>
  </si>
  <si>
    <t>6 bar (0,6 МПа)
от 0°C до 120°C</t>
  </si>
  <si>
    <t>RTM.80.12010.04</t>
  </si>
  <si>
    <t>10 bar (1 МПа)
от 0°C до 120°C</t>
  </si>
  <si>
    <r>
      <t xml:space="preserve">Термоманометр аксиальный
</t>
    </r>
    <r>
      <rPr>
        <sz val="11"/>
        <rFont val="Calibri"/>
        <family val="2"/>
        <charset val="204"/>
        <scheme val="minor"/>
      </rPr>
      <t>Диаметр корпуса, мм:</t>
    </r>
    <r>
      <rPr>
        <b/>
        <sz val="11"/>
        <rFont val="Calibri"/>
        <family val="2"/>
        <charset val="204"/>
        <scheme val="minor"/>
      </rPr>
      <t xml:space="preserve"> D80</t>
    </r>
  </si>
  <si>
    <t>ATM.80.12006.04</t>
  </si>
  <si>
    <t>ATM.80.12010.04</t>
  </si>
  <si>
    <t>Система обозначений:</t>
  </si>
  <si>
    <t>AM.</t>
  </si>
  <si>
    <t xml:space="preserve"> = Axial Manometer / Аксиальный манометр</t>
  </si>
  <si>
    <t>RM</t>
  </si>
  <si>
    <t xml:space="preserve"> = Radial Manometer / Радиальный манометр</t>
  </si>
  <si>
    <t xml:space="preserve"> = Radial Manometer</t>
  </si>
  <si>
    <t>= Diameter (50mm) / Диаметр (50 мм)</t>
  </si>
  <si>
    <t>63</t>
  </si>
  <si>
    <t>= Diameter (63mm)</t>
  </si>
  <si>
    <t>04.</t>
  </si>
  <si>
    <t>= Pressure range (4 bar) / Диапазон давления (0,4 Мпа)</t>
  </si>
  <si>
    <t>03</t>
  </si>
  <si>
    <t>= Connection (G 1/4") / Присоединение (1/4")</t>
  </si>
  <si>
    <t>04</t>
  </si>
  <si>
    <t>= Connection (G 1/2") / Присоединение (1/2")</t>
  </si>
  <si>
    <t>= Connection (G 1/2")</t>
  </si>
  <si>
    <t>Термометры</t>
  </si>
  <si>
    <t>AT.</t>
  </si>
  <si>
    <t xml:space="preserve"> = Axial Termometer / Аксиальный термометр</t>
  </si>
  <si>
    <t>= Diameter (63mm) / Диаметр (63 мм)</t>
  </si>
  <si>
    <t>120.</t>
  </si>
  <si>
    <t>= Temperature range (120 oC) / Диапазон термературы (120 оС)</t>
  </si>
  <si>
    <t>ATS.</t>
  </si>
  <si>
    <t xml:space="preserve"> = Axial Termometer Spring type / Аксиальный термометр накладной, с пружиной</t>
  </si>
  <si>
    <t>52</t>
  </si>
  <si>
    <t>= Spring lenght (52mm) / Длина пружины (52 мм)</t>
  </si>
  <si>
    <t>RTM.80.12004.04</t>
  </si>
  <si>
    <t>RTM</t>
  </si>
  <si>
    <t xml:space="preserve"> = Radial Termometer&amp;Manometer / Радиальный термоманометр</t>
  </si>
  <si>
    <t>ATM</t>
  </si>
  <si>
    <t xml:space="preserve"> = Axial Termometer&amp;Manometer / Аксиальный термоманометр</t>
  </si>
  <si>
    <t>= Diameter (80mm) / Диаметр (80 мм)</t>
  </si>
  <si>
    <t>12004</t>
  </si>
  <si>
    <t>= Temperature range (120 oC) &amp; Pressure range (4 bar) / Диапазон термпературы (120 оС) и давления (0,4 Мпа)</t>
  </si>
  <si>
    <t>SE.560.07</t>
  </si>
  <si>
    <t>Мощность, Вт</t>
  </si>
  <si>
    <t>Напор макс., м</t>
  </si>
  <si>
    <t>Производительность макс, л/мин</t>
  </si>
  <si>
    <t>Насосное оборудование MVI</t>
  </si>
  <si>
    <t>Характеристики аналогичны модели:</t>
  </si>
  <si>
    <t>Циркуляционные насосы</t>
  </si>
  <si>
    <r>
      <t xml:space="preserve">Насос циркуляционный
</t>
    </r>
    <r>
      <rPr>
        <sz val="11"/>
        <rFont val="Calibri"/>
        <family val="2"/>
        <charset val="204"/>
        <scheme val="minor"/>
      </rPr>
      <t>(гайки и провод в комплекте)</t>
    </r>
  </si>
  <si>
    <t>PDC.25-4.130</t>
  </si>
  <si>
    <t>40/60/85</t>
  </si>
  <si>
    <t>4/3/2</t>
  </si>
  <si>
    <t>23/35/50</t>
  </si>
  <si>
    <t>GRS25/4-130</t>
  </si>
  <si>
    <t>PDC.25-6.130</t>
  </si>
  <si>
    <t>40/68/100</t>
  </si>
  <si>
    <t>6/5/4</t>
  </si>
  <si>
    <t>30/40/55</t>
  </si>
  <si>
    <t>GRS25/6-130</t>
  </si>
  <si>
    <t>PDC.25-4.180</t>
  </si>
  <si>
    <t>GRS25/4</t>
  </si>
  <si>
    <t>PDC.25-6.180</t>
  </si>
  <si>
    <t>GRS25/6</t>
  </si>
  <si>
    <t>PDC.25-8.180</t>
  </si>
  <si>
    <t>40/70/100</t>
  </si>
  <si>
    <t>8/5/4</t>
  </si>
  <si>
    <t>20/25/40</t>
  </si>
  <si>
    <t>GRS25/8</t>
  </si>
  <si>
    <t>PDC.32-4.180</t>
  </si>
  <si>
    <t>GRS32/4</t>
  </si>
  <si>
    <t>PDC.32-6.180</t>
  </si>
  <si>
    <t>GRS32/6</t>
  </si>
  <si>
    <t>PDC.32-8.180</t>
  </si>
  <si>
    <t>225/190/125</t>
  </si>
  <si>
    <t>8/7/4</t>
  </si>
  <si>
    <t>30/90/170</t>
  </si>
  <si>
    <t>4</t>
  </si>
  <si>
    <t>GRS32/8</t>
  </si>
  <si>
    <r>
      <t xml:space="preserve">Насос циркуляционный
корпус- нерж.сталь
для рециркуляции ГВС
</t>
    </r>
    <r>
      <rPr>
        <sz val="11"/>
        <rFont val="Calibri"/>
        <family val="2"/>
        <charset val="204"/>
        <scheme val="minor"/>
      </rPr>
      <t>(гайки и провод в комплекте)</t>
    </r>
  </si>
  <si>
    <t>PDC.25-6.180.SS</t>
  </si>
  <si>
    <t>93/68/40</t>
  </si>
  <si>
    <t>55/40/30</t>
  </si>
  <si>
    <t>GRS-SS25/6</t>
  </si>
  <si>
    <r>
      <t xml:space="preserve">Насос циркуляционный
с частотным регулированием
</t>
    </r>
    <r>
      <rPr>
        <sz val="11"/>
        <rFont val="Calibri"/>
        <family val="2"/>
        <charset val="204"/>
        <scheme val="minor"/>
      </rPr>
      <t>(гайки и провод в комплекте)</t>
    </r>
  </si>
  <si>
    <t>PFC.25-4.180</t>
  </si>
  <si>
    <t>5-22</t>
  </si>
  <si>
    <t>6</t>
  </si>
  <si>
    <t>STAR25/4A</t>
  </si>
  <si>
    <t>PFC.25-6.180</t>
  </si>
  <si>
    <t>5-45</t>
  </si>
  <si>
    <t>STAR25/6A</t>
  </si>
  <si>
    <t>Насосы повышения давления</t>
  </si>
  <si>
    <r>
      <t xml:space="preserve">Насос повышения давления
</t>
    </r>
    <r>
      <rPr>
        <sz val="11"/>
        <rFont val="Calibri"/>
        <family val="2"/>
        <charset val="204"/>
        <scheme val="minor"/>
      </rPr>
      <t>автоматический режим работы</t>
    </r>
    <r>
      <rPr>
        <b/>
        <sz val="1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>(гайки и провод в комплекте)</t>
    </r>
  </si>
  <si>
    <t>PDR.12-9.180</t>
  </si>
  <si>
    <t>GRS12/9-Z</t>
  </si>
  <si>
    <t>Полупромышленная серия циркуляционных насосов</t>
  </si>
  <si>
    <r>
      <rPr>
        <b/>
        <sz val="11"/>
        <color theme="1"/>
        <rFont val="Calibri"/>
        <family val="2"/>
        <charset val="204"/>
        <scheme val="minor"/>
      </rPr>
      <t xml:space="preserve">Насос высоконапорный циркуляционный </t>
    </r>
    <r>
      <rPr>
        <sz val="11"/>
        <color theme="1"/>
        <rFont val="Calibri"/>
        <family val="2"/>
        <scheme val="minor"/>
      </rPr>
      <t xml:space="preserve">
для систем отопления. 
Питание 3 фазы 380 В.</t>
    </r>
    <r>
      <rPr>
        <b/>
        <sz val="1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>Фланцевый.</t>
    </r>
  </si>
  <si>
    <t>PPC.40F-10.380</t>
  </si>
  <si>
    <t>GRS40/10F</t>
  </si>
  <si>
    <t>PPC.50F-12.380</t>
  </si>
  <si>
    <t>GRS50/12F</t>
  </si>
  <si>
    <t>PPC.65F-11.380</t>
  </si>
  <si>
    <t>GRS65/11F</t>
  </si>
  <si>
    <r>
      <rPr>
        <b/>
        <sz val="11"/>
        <color theme="1"/>
        <rFont val="Calibri"/>
        <family val="2"/>
        <charset val="204"/>
        <scheme val="minor"/>
      </rPr>
      <t xml:space="preserve">Насос высоконапорный циркуляционный </t>
    </r>
    <r>
      <rPr>
        <sz val="11"/>
        <color theme="1"/>
        <rFont val="Calibri"/>
        <family val="2"/>
        <scheme val="minor"/>
      </rPr>
      <t xml:space="preserve">
для систем отопления. 
Питание 1 фаза 220 В.</t>
    </r>
  </si>
  <si>
    <t>PPC.32-12.220</t>
  </si>
  <si>
    <t>GRS32/12- М</t>
  </si>
  <si>
    <r>
      <t xml:space="preserve">Насос высоконапорный циркуляционный 
</t>
    </r>
    <r>
      <rPr>
        <sz val="11"/>
        <rFont val="Calibri"/>
        <family val="2"/>
        <charset val="204"/>
        <scheme val="minor"/>
      </rPr>
      <t>для систем отопления. 
Питание 1 фаза 220 В.
Фланцевый.</t>
    </r>
  </si>
  <si>
    <t>PPC.40F-10.220</t>
  </si>
  <si>
    <t>GRS40/10F-М</t>
  </si>
  <si>
    <t>PPC.40F-14.220</t>
  </si>
  <si>
    <t>GRS40/14F-М</t>
  </si>
  <si>
    <t>PPC.50F-12.220</t>
  </si>
  <si>
    <t>GRS50/12F-М</t>
  </si>
  <si>
    <t>PPC.50F-15.220</t>
  </si>
  <si>
    <t>GRS50/15F-М</t>
  </si>
  <si>
    <r>
      <t xml:space="preserve">Насос циркуляционный
с частотным управлением. 
</t>
    </r>
    <r>
      <rPr>
        <sz val="11"/>
        <color theme="1"/>
        <rFont val="Calibri"/>
        <family val="2"/>
        <charset val="204"/>
        <scheme val="minor"/>
      </rPr>
      <t>Индикатор мощности.
(Режимы: автомат. регул. частоты вр-я,пропорц. и пост. давл-я, фикс. и ночной режим.)</t>
    </r>
  </si>
  <si>
    <t>PPF.40F-10.220</t>
  </si>
  <si>
    <t>18-345</t>
  </si>
  <si>
    <t>STAR-PX1 DN40</t>
  </si>
  <si>
    <t>PPF.50F-12.220</t>
  </si>
  <si>
    <t>20-550</t>
  </si>
  <si>
    <t>STAR-PX2 DN50</t>
  </si>
  <si>
    <t>PPF.65F-15.220</t>
  </si>
  <si>
    <t>20-1300</t>
  </si>
  <si>
    <t>STAR-PX3 DN65</t>
  </si>
  <si>
    <t>Система обозначений</t>
  </si>
  <si>
    <t>Циркуляционные</t>
  </si>
  <si>
    <t>PDC.25-4.130.SS</t>
  </si>
  <si>
    <t>Pump</t>
  </si>
  <si>
    <t>D</t>
  </si>
  <si>
    <t>Domestic (бытовой)</t>
  </si>
  <si>
    <t>Professional</t>
  </si>
  <si>
    <t>F</t>
  </si>
  <si>
    <t>Frequency drive (с частотным регулированием)</t>
  </si>
  <si>
    <t>C</t>
  </si>
  <si>
    <t>Circulating (циркуляционный)</t>
  </si>
  <si>
    <t>R</t>
  </si>
  <si>
    <r>
      <t>Pressu</t>
    </r>
    <r>
      <rPr>
        <b/>
        <sz val="11"/>
        <color theme="1"/>
        <rFont val="Calibri"/>
        <family val="2"/>
        <charset val="204"/>
        <scheme val="minor"/>
      </rPr>
      <t>R</t>
    </r>
    <r>
      <rPr>
        <sz val="11"/>
        <color theme="1"/>
        <rFont val="Calibri"/>
        <family val="2"/>
        <scheme val="minor"/>
      </rPr>
      <t>izing (повышения давления)</t>
    </r>
  </si>
  <si>
    <t>25-4</t>
  </si>
  <si>
    <t>Условный диаметр-максимальный напор</t>
  </si>
  <si>
    <t>Длина</t>
  </si>
  <si>
    <t>SS</t>
  </si>
  <si>
    <t>Корпус из нерж стали</t>
  </si>
  <si>
    <t>Полупром</t>
  </si>
  <si>
    <t>PPC.40F-10.380.</t>
  </si>
  <si>
    <t>40-10</t>
  </si>
  <si>
    <t>40F-10</t>
  </si>
  <si>
    <t>Фланцевое присоединение</t>
  </si>
  <si>
    <t>Питание 380В</t>
  </si>
  <si>
    <t>Питание 220В</t>
  </si>
  <si>
    <t>Регулятор перепада давления 
базовая модель 
(5-30 кПа)</t>
  </si>
  <si>
    <t>BL.560.04</t>
  </si>
  <si>
    <t>BL.560.05</t>
  </si>
  <si>
    <t>BL.560.06</t>
  </si>
  <si>
    <t>Регулятор перепада давления 
базовая модель
(20-60 кПа)</t>
  </si>
  <si>
    <t>BL.570.04</t>
  </si>
  <si>
    <t>BL.570.05</t>
  </si>
  <si>
    <t>BL.570.06</t>
  </si>
  <si>
    <t>TR.550.02</t>
  </si>
  <si>
    <t>белая</t>
  </si>
  <si>
    <t>графит</t>
  </si>
  <si>
    <t>MC.415.05</t>
  </si>
  <si>
    <t>15 мм x 1/2"</t>
  </si>
  <si>
    <t>Фитинг компрессионный для медных и тонкостенных стальных труб</t>
  </si>
  <si>
    <t>220</t>
  </si>
  <si>
    <t>Крестовина аксиальная одноплоскостная</t>
  </si>
  <si>
    <t>SF.660.050404</t>
  </si>
  <si>
    <t>SF.660.050405</t>
  </si>
  <si>
    <t>Насосные станции</t>
  </si>
  <si>
    <r>
      <t xml:space="preserve">Насосная станция
 с умным управлением
</t>
    </r>
    <r>
      <rPr>
        <sz val="11"/>
        <rFont val="Calibri"/>
        <family val="2"/>
        <charset val="204"/>
        <scheme val="minor"/>
      </rPr>
      <t>(Автоматический режим. Термозащита. ОбрКлапан. Плавный пуск. Защита по сухому ходу, от заклинивания, от  КЗ и высокого напряжения)</t>
    </r>
  </si>
  <si>
    <t>CPSi-750</t>
  </si>
  <si>
    <t>TGPB750I</t>
  </si>
  <si>
    <r>
      <t xml:space="preserve">Насосная станция
</t>
    </r>
    <r>
      <rPr>
        <sz val="11"/>
        <rFont val="Calibri"/>
        <family val="2"/>
        <charset val="204"/>
        <scheme val="minor"/>
      </rPr>
      <t>(Рабочее колесо латунь. Обмотка двигателя медь. Автоматический режим. Термозащита, Обратный клапан.)</t>
    </r>
  </si>
  <si>
    <t>CPS-125</t>
  </si>
  <si>
    <t>370</t>
  </si>
  <si>
    <t>TGP125</t>
  </si>
  <si>
    <t>S</t>
  </si>
  <si>
    <t>Station (станция)</t>
  </si>
  <si>
    <t>i</t>
  </si>
  <si>
    <t>Intellectual (интеллектуальная)</t>
  </si>
  <si>
    <t>Показатель мощности или цифровое обозначение модели</t>
  </si>
  <si>
    <r>
      <t xml:space="preserve"> Прайс лист
  </t>
    </r>
    <r>
      <rPr>
        <b/>
        <sz val="32"/>
        <color indexed="8"/>
        <rFont val="Calibri"/>
        <family val="2"/>
        <charset val="204"/>
      </rPr>
      <t>ООО «ЭмВиАй»</t>
    </r>
    <r>
      <rPr>
        <b/>
        <sz val="26"/>
        <color indexed="8"/>
        <rFont val="Calibri"/>
        <family val="2"/>
        <charset val="204"/>
      </rPr>
      <t xml:space="preserve"> 
</t>
    </r>
    <r>
      <rPr>
        <b/>
        <sz val="11"/>
        <color indexed="8"/>
        <rFont val="Calibri"/>
        <family val="2"/>
        <charset val="204"/>
      </rPr>
      <t>Россия, Москва, ул. Покрышкина, 7
www.mvi-rus.ru</t>
    </r>
  </si>
  <si>
    <r>
      <t xml:space="preserve"> Прайс лист
  ООО «ЭмВиАй» 
</t>
    </r>
    <r>
      <rPr>
        <b/>
        <sz val="12"/>
        <color theme="1"/>
        <rFont val="Calibri"/>
        <family val="2"/>
        <charset val="204"/>
        <scheme val="minor"/>
      </rPr>
      <t>Россия, Москва, ул. Покрышкина, 7
www.mvi-rus.ru</t>
    </r>
  </si>
  <si>
    <r>
      <t>Кран шаровый для подключения манометра</t>
    </r>
    <r>
      <rPr>
        <sz val="11"/>
        <color theme="1"/>
        <rFont val="Calibri"/>
        <family val="2"/>
        <charset val="204"/>
        <scheme val="minor"/>
      </rPr>
      <t xml:space="preserve"> (накидная гайка ВР с прокладкой со стороны манометра)</t>
    </r>
    <r>
      <rPr>
        <b/>
        <sz val="11"/>
        <color theme="1"/>
        <rFont val="Calibri"/>
        <family val="2"/>
        <charset val="204"/>
        <scheme val="minor"/>
      </rPr>
      <t>, бабочка</t>
    </r>
  </si>
  <si>
    <t>BV.650.0404</t>
  </si>
  <si>
    <t>1/2"HРx1/2"BР</t>
  </si>
  <si>
    <t>BV.650.0403</t>
  </si>
  <si>
    <t>1/2"HРx1/4"BР</t>
  </si>
  <si>
    <t>BV.660.0404</t>
  </si>
  <si>
    <t>1/2"BРx1/2"BР</t>
  </si>
  <si>
    <t>BV.660.0403</t>
  </si>
  <si>
    <t>1/2"BРx1/4"BР</t>
  </si>
  <si>
    <t>Комплектующие</t>
  </si>
  <si>
    <r>
      <t>Кран шаровый для подключения манометра</t>
    </r>
    <r>
      <rPr>
        <sz val="11"/>
        <color theme="1"/>
        <rFont val="Calibri"/>
        <family val="2"/>
        <charset val="204"/>
        <scheme val="minor"/>
      </rPr>
      <t xml:space="preserve"> (накидная гайка с прокладкой ВР со стороны манометра)</t>
    </r>
    <r>
      <rPr>
        <b/>
        <sz val="11"/>
        <color theme="1"/>
        <rFont val="Calibri"/>
        <family val="2"/>
        <charset val="204"/>
        <scheme val="minor"/>
      </rPr>
      <t>, бабочка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</si>
</sst>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164" formatCode="#,##0.00\ [$₽-419]"/>
    <numFmt numFmtId="165" formatCode="#,##0\ _₽"/>
    <numFmt numFmtId="166" formatCode="0_);[Red]\(0\)"/>
    <numFmt numFmtId="167" formatCode="[$$-1009]#,##0.00"/>
    <numFmt numFmtId="168" formatCode="#,##0.00\ _₽"/>
    <numFmt numFmtId="169" formatCode="[$$-C09]#,##0"/>
    <numFmt numFmtId="170" formatCode="0.000000000"/>
    <numFmt numFmtId="171" formatCode="[$€-2]\ #,##0.00"/>
    <numFmt numFmtId="172" formatCode="#,##0.000000\ _₽"/>
    <numFmt numFmtId="173" formatCode="0.0000000000"/>
    <numFmt numFmtId="174" formatCode="[$$-C09]#,##0.00"/>
    <numFmt numFmtId="175" formatCode="_-* #,##0.00_р_._-;\-* #,##0.00_р_._-;_-* &quot;-&quot;??_р_._-;_-@_-"/>
    <numFmt numFmtId="176" formatCode="[$$-C09]#,##0.000;\-[$$-C09]#,##0.000"/>
    <numFmt numFmtId="177" formatCode="#,##0.00\ &quot;₽&quot;"/>
    <numFmt numFmtId="178" formatCode="#,##0.0\ _₽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26"/>
      <color indexed="8"/>
      <name val="Calibri"/>
      <family val="2"/>
      <charset val="204"/>
    </font>
    <font>
      <b/>
      <sz val="32"/>
      <color indexed="8"/>
      <name val="Calibri"/>
      <family val="2"/>
      <charset val="204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sz val="11"/>
      <name val="宋体"/>
      <charset val="134"/>
    </font>
    <font>
      <b/>
      <sz val="10"/>
      <name val="Arial"/>
      <family val="2"/>
    </font>
    <font>
      <b/>
      <sz val="11"/>
      <color indexed="10"/>
      <name val="Calibri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20"/>
      <color rgb="FFFFFF00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宋体"/>
      <family val="3"/>
      <charset val="134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3"/>
      <charset val="134"/>
      <scheme val="minor"/>
    </font>
    <font>
      <sz val="11"/>
      <color rgb="FF7030A0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Calibri"/>
      <family val="2"/>
      <charset val="204"/>
      <scheme val="minor"/>
    </font>
    <font>
      <b/>
      <sz val="10"/>
      <color theme="0" tint="-0.34998626667073579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</font>
    <font>
      <b/>
      <sz val="12"/>
      <color rgb="FF0070C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7DEE8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auto="1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4">
    <xf numFmtId="164" fontId="0" fillId="0" borderId="0"/>
    <xf numFmtId="0" fontId="63" fillId="0" borderId="0" applyNumberFormat="0" applyFill="0" applyBorder="0" applyAlignment="0" applyProtection="0"/>
    <xf numFmtId="169" fontId="70" fillId="0" borderId="0">
      <alignment vertical="center"/>
    </xf>
    <xf numFmtId="0" fontId="67" fillId="0" borderId="0"/>
    <xf numFmtId="0" fontId="67" fillId="0" borderId="0"/>
    <xf numFmtId="0" fontId="67" fillId="0" borderId="0"/>
    <xf numFmtId="175" fontId="5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>
      <alignment vertical="center"/>
    </xf>
    <xf numFmtId="0" fontId="63" fillId="0" borderId="0"/>
    <xf numFmtId="164" fontId="72" fillId="0" borderId="0">
      <alignment vertical="center"/>
    </xf>
    <xf numFmtId="169" fontId="62" fillId="0" borderId="0" applyProtection="0">
      <alignment vertical="center"/>
    </xf>
    <xf numFmtId="174" fontId="64" fillId="0" borderId="0">
      <alignment vertical="center"/>
    </xf>
    <xf numFmtId="164" fontId="68" fillId="0" borderId="0"/>
    <xf numFmtId="0" fontId="60" fillId="0" borderId="0">
      <alignment vertical="center"/>
    </xf>
    <xf numFmtId="164" fontId="72" fillId="0" borderId="0">
      <alignment vertical="center"/>
    </xf>
    <xf numFmtId="164" fontId="72" fillId="0" borderId="0">
      <alignment vertical="center"/>
    </xf>
    <xf numFmtId="169" fontId="72" fillId="0" borderId="0">
      <alignment vertical="center"/>
    </xf>
    <xf numFmtId="0" fontId="72" fillId="0" borderId="0">
      <alignment vertical="center"/>
    </xf>
    <xf numFmtId="0" fontId="68" fillId="0" borderId="0">
      <alignment vertical="center"/>
    </xf>
    <xf numFmtId="0" fontId="63" fillId="0" borderId="0">
      <alignment vertical="center"/>
    </xf>
    <xf numFmtId="0" fontId="92" fillId="0" borderId="0" applyNumberFormat="0" applyFill="0" applyBorder="0" applyAlignment="0" applyProtection="0"/>
    <xf numFmtId="176" fontId="72" fillId="0" borderId="0">
      <alignment vertical="center"/>
    </xf>
    <xf numFmtId="0" fontId="43" fillId="0" borderId="0">
      <alignment vertical="center"/>
    </xf>
    <xf numFmtId="164" fontId="43" fillId="0" borderId="0"/>
    <xf numFmtId="0" fontId="43" fillId="0" borderId="0">
      <alignment vertical="center"/>
    </xf>
    <xf numFmtId="0" fontId="40" fillId="0" borderId="0">
      <alignment vertical="center"/>
    </xf>
    <xf numFmtId="164" fontId="40" fillId="0" borderId="0"/>
    <xf numFmtId="0" fontId="40" fillId="0" borderId="0">
      <alignment vertical="center"/>
    </xf>
    <xf numFmtId="0" fontId="40" fillId="0" borderId="0">
      <alignment vertical="center"/>
    </xf>
    <xf numFmtId="164" fontId="40" fillId="0" borderId="0"/>
    <xf numFmtId="0" fontId="40" fillId="0" borderId="0">
      <alignment vertical="center"/>
    </xf>
    <xf numFmtId="164" fontId="72" fillId="0" borderId="0"/>
    <xf numFmtId="41" fontId="111" fillId="0" borderId="0">
      <alignment vertical="center"/>
    </xf>
  </cellStyleXfs>
  <cellXfs count="1752">
    <xf numFmtId="164" fontId="0" fillId="0" borderId="0" xfId="0"/>
    <xf numFmtId="164" fontId="73" fillId="0" borderId="1" xfId="0" applyFont="1" applyBorder="1" applyAlignment="1">
      <alignment horizontal="center" vertical="center"/>
    </xf>
    <xf numFmtId="49" fontId="69" fillId="3" borderId="2" xfId="16" applyNumberFormat="1" applyFont="1" applyFill="1" applyBorder="1" applyAlignment="1">
      <alignment horizontal="center" vertical="center" wrapText="1"/>
    </xf>
    <xf numFmtId="165" fontId="74" fillId="0" borderId="1" xfId="0" applyNumberFormat="1" applyFont="1" applyBorder="1" applyAlignment="1">
      <alignment horizontal="center" vertical="center"/>
    </xf>
    <xf numFmtId="49" fontId="69" fillId="3" borderId="1" xfId="16" applyNumberFormat="1" applyFont="1" applyFill="1" applyBorder="1" applyAlignment="1">
      <alignment horizontal="center" vertical="center" wrapText="1"/>
    </xf>
    <xf numFmtId="49" fontId="69" fillId="3" borderId="3" xfId="16" applyNumberFormat="1" applyFont="1" applyFill="1" applyBorder="1" applyAlignment="1">
      <alignment horizontal="center" vertical="center" wrapText="1"/>
    </xf>
    <xf numFmtId="49" fontId="69" fillId="3" borderId="4" xfId="16" applyNumberFormat="1" applyFont="1" applyFill="1" applyBorder="1" applyAlignment="1">
      <alignment horizontal="center" vertical="center" wrapText="1"/>
    </xf>
    <xf numFmtId="164" fontId="69" fillId="0" borderId="4" xfId="0" applyFont="1" applyBorder="1" applyAlignment="1">
      <alignment horizontal="center" vertical="center"/>
    </xf>
    <xf numFmtId="164" fontId="69" fillId="0" borderId="3" xfId="0" applyFont="1" applyBorder="1" applyAlignment="1">
      <alignment horizontal="center" vertical="center"/>
    </xf>
    <xf numFmtId="164" fontId="68" fillId="0" borderId="0" xfId="0" applyFont="1" applyAlignment="1">
      <alignment vertical="center"/>
    </xf>
    <xf numFmtId="165" fontId="68" fillId="3" borderId="1" xfId="15" applyNumberFormat="1" applyFont="1" applyFill="1" applyBorder="1" applyAlignment="1">
      <alignment horizontal="center" vertical="center"/>
    </xf>
    <xf numFmtId="167" fontId="68" fillId="4" borderId="5" xfId="15" applyNumberFormat="1" applyFont="1" applyFill="1" applyBorder="1" applyAlignment="1">
      <alignment horizontal="center" vertical="center"/>
    </xf>
    <xf numFmtId="164" fontId="75" fillId="5" borderId="6" xfId="15" applyFont="1" applyFill="1" applyBorder="1" applyAlignment="1">
      <alignment horizontal="center" vertical="center"/>
    </xf>
    <xf numFmtId="164" fontId="68" fillId="0" borderId="0" xfId="0" applyFont="1" applyAlignment="1">
      <alignment horizontal="center" vertical="center"/>
    </xf>
    <xf numFmtId="165" fontId="68" fillId="3" borderId="3" xfId="15" applyNumberFormat="1" applyFont="1" applyFill="1" applyBorder="1" applyAlignment="1">
      <alignment horizontal="center" vertical="center"/>
    </xf>
    <xf numFmtId="167" fontId="68" fillId="4" borderId="7" xfId="15" applyNumberFormat="1" applyFont="1" applyFill="1" applyBorder="1" applyAlignment="1">
      <alignment horizontal="center" vertical="center"/>
    </xf>
    <xf numFmtId="164" fontId="75" fillId="5" borderId="8" xfId="15" applyFont="1" applyFill="1" applyBorder="1" applyAlignment="1">
      <alignment horizontal="center" vertical="center"/>
    </xf>
    <xf numFmtId="165" fontId="68" fillId="3" borderId="4" xfId="15" applyNumberFormat="1" applyFont="1" applyFill="1" applyBorder="1" applyAlignment="1">
      <alignment horizontal="center" vertical="center"/>
    </xf>
    <xf numFmtId="167" fontId="68" fillId="4" borderId="9" xfId="15" applyNumberFormat="1" applyFont="1" applyFill="1" applyBorder="1" applyAlignment="1">
      <alignment horizontal="center" vertical="center"/>
    </xf>
    <xf numFmtId="164" fontId="75" fillId="5" borderId="10" xfId="15" applyFont="1" applyFill="1" applyBorder="1" applyAlignment="1">
      <alignment horizontal="center" vertical="center"/>
    </xf>
    <xf numFmtId="165" fontId="68" fillId="3" borderId="1" xfId="15" applyNumberFormat="1" applyFont="1" applyFill="1" applyBorder="1" applyAlignment="1">
      <alignment horizontal="center" vertical="center" wrapText="1"/>
    </xf>
    <xf numFmtId="165" fontId="68" fillId="3" borderId="3" xfId="15" applyNumberFormat="1" applyFont="1" applyFill="1" applyBorder="1" applyAlignment="1">
      <alignment horizontal="center" vertical="center" wrapText="1"/>
    </xf>
    <xf numFmtId="165" fontId="68" fillId="3" borderId="4" xfId="15" applyNumberFormat="1" applyFont="1" applyFill="1" applyBorder="1" applyAlignment="1">
      <alignment horizontal="center" vertical="center" wrapText="1"/>
    </xf>
    <xf numFmtId="165" fontId="74" fillId="3" borderId="1" xfId="13" applyNumberFormat="1" applyFont="1" applyFill="1" applyBorder="1" applyAlignment="1" applyProtection="1">
      <alignment horizontal="center" vertical="center" wrapText="1"/>
      <protection hidden="1"/>
    </xf>
    <xf numFmtId="165" fontId="74" fillId="3" borderId="3" xfId="13" applyNumberFormat="1" applyFont="1" applyFill="1" applyBorder="1" applyAlignment="1" applyProtection="1">
      <alignment horizontal="center" vertical="center" wrapText="1"/>
      <protection hidden="1"/>
    </xf>
    <xf numFmtId="167" fontId="68" fillId="4" borderId="9" xfId="0" applyNumberFormat="1" applyFont="1" applyFill="1" applyBorder="1" applyAlignment="1">
      <alignment horizontal="center" vertical="center"/>
    </xf>
    <xf numFmtId="164" fontId="75" fillId="5" borderId="10" xfId="0" applyFont="1" applyFill="1" applyBorder="1" applyAlignment="1">
      <alignment horizontal="center" vertical="center"/>
    </xf>
    <xf numFmtId="164" fontId="68" fillId="3" borderId="2" xfId="15" applyFont="1" applyFill="1" applyBorder="1" applyAlignment="1">
      <alignment horizontal="left" vertical="center"/>
    </xf>
    <xf numFmtId="165" fontId="68" fillId="3" borderId="2" xfId="15" applyNumberFormat="1" applyFont="1" applyFill="1" applyBorder="1" applyAlignment="1">
      <alignment horizontal="center" vertical="center" wrapText="1"/>
    </xf>
    <xf numFmtId="167" fontId="76" fillId="6" borderId="7" xfId="0" applyNumberFormat="1" applyFont="1" applyFill="1" applyBorder="1" applyAlignment="1">
      <alignment horizontal="center" vertical="center"/>
    </xf>
    <xf numFmtId="167" fontId="68" fillId="4" borderId="7" xfId="0" applyNumberFormat="1" applyFont="1" applyFill="1" applyBorder="1" applyAlignment="1">
      <alignment horizontal="center" vertical="center"/>
    </xf>
    <xf numFmtId="164" fontId="75" fillId="5" borderId="8" xfId="0" applyFont="1" applyFill="1" applyBorder="1" applyAlignment="1">
      <alignment horizontal="center" vertical="center"/>
    </xf>
    <xf numFmtId="165" fontId="68" fillId="0" borderId="1" xfId="0" applyNumberFormat="1" applyFont="1" applyBorder="1" applyAlignment="1">
      <alignment horizontal="center" vertical="center"/>
    </xf>
    <xf numFmtId="164" fontId="75" fillId="5" borderId="11" xfId="15" applyFont="1" applyFill="1" applyBorder="1" applyAlignment="1">
      <alignment horizontal="center" vertical="center"/>
    </xf>
    <xf numFmtId="167" fontId="68" fillId="4" borderId="9" xfId="0" applyNumberFormat="1" applyFont="1" applyFill="1" applyBorder="1" applyAlignment="1">
      <alignment vertical="center"/>
    </xf>
    <xf numFmtId="164" fontId="75" fillId="5" borderId="10" xfId="0" applyFont="1" applyFill="1" applyBorder="1" applyAlignment="1">
      <alignment vertical="center"/>
    </xf>
    <xf numFmtId="167" fontId="68" fillId="4" borderId="7" xfId="0" applyNumberFormat="1" applyFont="1" applyFill="1" applyBorder="1" applyAlignment="1">
      <alignment vertical="center"/>
    </xf>
    <xf numFmtId="164" fontId="75" fillId="5" borderId="8" xfId="0" applyFont="1" applyFill="1" applyBorder="1" applyAlignment="1">
      <alignment vertical="center"/>
    </xf>
    <xf numFmtId="165" fontId="68" fillId="3" borderId="1" xfId="0" applyNumberFormat="1" applyFont="1" applyFill="1" applyBorder="1" applyAlignment="1">
      <alignment horizontal="center" vertical="center"/>
    </xf>
    <xf numFmtId="165" fontId="68" fillId="3" borderId="3" xfId="0" applyNumberFormat="1" applyFont="1" applyFill="1" applyBorder="1" applyAlignment="1">
      <alignment horizontal="center" vertical="center"/>
    </xf>
    <xf numFmtId="165" fontId="68" fillId="3" borderId="4" xfId="0" applyNumberFormat="1" applyFont="1" applyFill="1" applyBorder="1" applyAlignment="1">
      <alignment horizontal="center" vertical="center"/>
    </xf>
    <xf numFmtId="166" fontId="77" fillId="3" borderId="3" xfId="15" applyNumberFormat="1" applyFont="1" applyFill="1" applyBorder="1" applyAlignment="1">
      <alignment horizontal="center" vertical="center" wrapText="1"/>
    </xf>
    <xf numFmtId="0" fontId="68" fillId="3" borderId="1" xfId="16" applyNumberFormat="1" applyFont="1" applyFill="1" applyBorder="1" applyAlignment="1">
      <alignment horizontal="left" vertical="center"/>
    </xf>
    <xf numFmtId="0" fontId="68" fillId="3" borderId="3" xfId="16" applyNumberFormat="1" applyFont="1" applyFill="1" applyBorder="1" applyAlignment="1">
      <alignment horizontal="left" vertical="center"/>
    </xf>
    <xf numFmtId="0" fontId="68" fillId="3" borderId="4" xfId="16" applyNumberFormat="1" applyFont="1" applyFill="1" applyBorder="1" applyAlignment="1">
      <alignment horizontal="left" vertical="center"/>
    </xf>
    <xf numFmtId="166" fontId="77" fillId="3" borderId="1" xfId="15" applyNumberFormat="1" applyFont="1" applyFill="1" applyBorder="1" applyAlignment="1">
      <alignment horizontal="center" vertical="center" wrapText="1"/>
    </xf>
    <xf numFmtId="166" fontId="77" fillId="3" borderId="4" xfId="15" applyNumberFormat="1" applyFont="1" applyFill="1" applyBorder="1" applyAlignment="1">
      <alignment horizontal="center" vertical="center" wrapText="1"/>
    </xf>
    <xf numFmtId="166" fontId="76" fillId="0" borderId="3" xfId="18" applyNumberFormat="1" applyFont="1" applyBorder="1" applyAlignment="1">
      <alignment horizontal="center" vertical="center" wrapText="1"/>
    </xf>
    <xf numFmtId="164" fontId="69" fillId="0" borderId="0" xfId="0" applyFont="1" applyAlignment="1">
      <alignment horizontal="center" vertical="center"/>
    </xf>
    <xf numFmtId="165" fontId="68" fillId="0" borderId="0" xfId="0" applyNumberFormat="1" applyFont="1" applyAlignment="1">
      <alignment horizontal="center" vertical="center"/>
    </xf>
    <xf numFmtId="167" fontId="68" fillId="0" borderId="0" xfId="0" applyNumberFormat="1" applyFont="1" applyAlignment="1">
      <alignment vertical="center"/>
    </xf>
    <xf numFmtId="164" fontId="75" fillId="0" borderId="0" xfId="0" applyFont="1" applyAlignment="1">
      <alignment vertical="center"/>
    </xf>
    <xf numFmtId="1" fontId="68" fillId="0" borderId="0" xfId="0" applyNumberFormat="1" applyFont="1" applyAlignment="1">
      <alignment horizontal="center" vertical="center"/>
    </xf>
    <xf numFmtId="165" fontId="74" fillId="3" borderId="4" xfId="13" applyNumberFormat="1" applyFont="1" applyFill="1" applyBorder="1" applyAlignment="1" applyProtection="1">
      <alignment horizontal="center" vertical="center" wrapText="1"/>
      <protection hidden="1"/>
    </xf>
    <xf numFmtId="164" fontId="75" fillId="5" borderId="6" xfId="0" applyFont="1" applyFill="1" applyBorder="1" applyAlignment="1">
      <alignment horizontal="center" vertical="center"/>
    </xf>
    <xf numFmtId="164" fontId="75" fillId="5" borderId="12" xfId="0" applyFont="1" applyFill="1" applyBorder="1" applyAlignment="1">
      <alignment horizontal="center" vertical="center"/>
    </xf>
    <xf numFmtId="167" fontId="68" fillId="4" borderId="13" xfId="0" applyNumberFormat="1" applyFont="1" applyFill="1" applyBorder="1" applyAlignment="1">
      <alignment horizontal="center" vertical="center"/>
    </xf>
    <xf numFmtId="165" fontId="68" fillId="0" borderId="4" xfId="0" applyNumberFormat="1" applyFont="1" applyBorder="1" applyAlignment="1">
      <alignment horizontal="center" vertical="center"/>
    </xf>
    <xf numFmtId="165" fontId="68" fillId="0" borderId="3" xfId="0" applyNumberFormat="1" applyFont="1" applyBorder="1" applyAlignment="1">
      <alignment horizontal="center" vertical="center"/>
    </xf>
    <xf numFmtId="165" fontId="68" fillId="0" borderId="2" xfId="0" applyNumberFormat="1" applyFont="1" applyBorder="1" applyAlignment="1">
      <alignment horizontal="center" vertical="center"/>
    </xf>
    <xf numFmtId="167" fontId="68" fillId="4" borderId="14" xfId="15" applyNumberFormat="1" applyFont="1" applyFill="1" applyBorder="1" applyAlignment="1">
      <alignment horizontal="center" vertical="center"/>
    </xf>
    <xf numFmtId="167" fontId="68" fillId="4" borderId="15" xfId="15" applyNumberFormat="1" applyFont="1" applyFill="1" applyBorder="1" applyAlignment="1">
      <alignment horizontal="center" vertical="center"/>
    </xf>
    <xf numFmtId="164" fontId="68" fillId="3" borderId="16" xfId="15" applyFont="1" applyFill="1" applyBorder="1" applyAlignment="1">
      <alignment horizontal="left" vertical="center"/>
    </xf>
    <xf numFmtId="49" fontId="69" fillId="3" borderId="16" xfId="16" applyNumberFormat="1" applyFont="1" applyFill="1" applyBorder="1" applyAlignment="1">
      <alignment horizontal="center" vertical="center" wrapText="1"/>
    </xf>
    <xf numFmtId="165" fontId="68" fillId="3" borderId="16" xfId="15" applyNumberFormat="1" applyFont="1" applyFill="1" applyBorder="1" applyAlignment="1">
      <alignment horizontal="center" vertical="center" wrapText="1"/>
    </xf>
    <xf numFmtId="164" fontId="75" fillId="5" borderId="12" xfId="0" applyFont="1" applyFill="1" applyBorder="1" applyAlignment="1">
      <alignment vertical="center"/>
    </xf>
    <xf numFmtId="164" fontId="69" fillId="3" borderId="2" xfId="16" applyFont="1" applyFill="1" applyBorder="1" applyAlignment="1">
      <alignment horizontal="center" vertical="center" wrapText="1"/>
    </xf>
    <xf numFmtId="167" fontId="76" fillId="6" borderId="5" xfId="0" applyNumberFormat="1" applyFont="1" applyFill="1" applyBorder="1" applyAlignment="1">
      <alignment horizontal="center" vertical="center"/>
    </xf>
    <xf numFmtId="164" fontId="75" fillId="5" borderId="17" xfId="15" applyFont="1" applyFill="1" applyBorder="1" applyAlignment="1">
      <alignment horizontal="center" vertical="center"/>
    </xf>
    <xf numFmtId="164" fontId="75" fillId="5" borderId="18" xfId="15" applyFont="1" applyFill="1" applyBorder="1" applyAlignment="1">
      <alignment horizontal="center" vertical="center"/>
    </xf>
    <xf numFmtId="164" fontId="75" fillId="5" borderId="19" xfId="15" applyFont="1" applyFill="1" applyBorder="1" applyAlignment="1">
      <alignment horizontal="center" vertical="center"/>
    </xf>
    <xf numFmtId="167" fontId="68" fillId="4" borderId="14" xfId="0" applyNumberFormat="1" applyFont="1" applyFill="1" applyBorder="1" applyAlignment="1">
      <alignment vertical="center"/>
    </xf>
    <xf numFmtId="167" fontId="68" fillId="4" borderId="20" xfId="0" applyNumberFormat="1" applyFont="1" applyFill="1" applyBorder="1" applyAlignment="1">
      <alignment vertical="center"/>
    </xf>
    <xf numFmtId="167" fontId="68" fillId="4" borderId="20" xfId="15" applyNumberFormat="1" applyFont="1" applyFill="1" applyBorder="1" applyAlignment="1">
      <alignment horizontal="center" vertical="center"/>
    </xf>
    <xf numFmtId="167" fontId="68" fillId="4" borderId="21" xfId="0" applyNumberFormat="1" applyFont="1" applyFill="1" applyBorder="1" applyAlignment="1">
      <alignment vertical="center"/>
    </xf>
    <xf numFmtId="164" fontId="75" fillId="5" borderId="18" xfId="0" applyFont="1" applyFill="1" applyBorder="1" applyAlignment="1">
      <alignment vertical="center"/>
    </xf>
    <xf numFmtId="164" fontId="75" fillId="5" borderId="19" xfId="0" applyFont="1" applyFill="1" applyBorder="1" applyAlignment="1">
      <alignment vertical="center"/>
    </xf>
    <xf numFmtId="164" fontId="75" fillId="5" borderId="22" xfId="0" applyFont="1" applyFill="1" applyBorder="1" applyAlignment="1">
      <alignment vertical="center"/>
    </xf>
    <xf numFmtId="165" fontId="68" fillId="0" borderId="16" xfId="0" applyNumberFormat="1" applyFont="1" applyBorder="1" applyAlignment="1">
      <alignment horizontal="center" vertical="center"/>
    </xf>
    <xf numFmtId="170" fontId="68" fillId="0" borderId="23" xfId="0" applyNumberFormat="1" applyFont="1" applyBorder="1" applyAlignment="1">
      <alignment horizontal="center" vertical="center"/>
    </xf>
    <xf numFmtId="170" fontId="68" fillId="0" borderId="0" xfId="0" applyNumberFormat="1" applyFont="1" applyAlignment="1">
      <alignment horizontal="center" vertical="center"/>
    </xf>
    <xf numFmtId="170" fontId="68" fillId="0" borderId="24" xfId="0" applyNumberFormat="1" applyFont="1" applyBorder="1" applyAlignment="1">
      <alignment horizontal="center" vertical="center"/>
    </xf>
    <xf numFmtId="170" fontId="68" fillId="0" borderId="3" xfId="0" applyNumberFormat="1" applyFont="1" applyBorder="1" applyAlignment="1">
      <alignment horizontal="center" vertical="center"/>
    </xf>
    <xf numFmtId="170" fontId="68" fillId="0" borderId="4" xfId="0" applyNumberFormat="1" applyFont="1" applyBorder="1" applyAlignment="1">
      <alignment horizontal="center" vertical="center"/>
    </xf>
    <xf numFmtId="170" fontId="68" fillId="0" borderId="1" xfId="0" applyNumberFormat="1" applyFont="1" applyBorder="1" applyAlignment="1">
      <alignment horizontal="center" vertical="center"/>
    </xf>
    <xf numFmtId="170" fontId="68" fillId="0" borderId="2" xfId="0" applyNumberFormat="1" applyFont="1" applyBorder="1" applyAlignment="1">
      <alignment horizontal="center" vertical="center"/>
    </xf>
    <xf numFmtId="167" fontId="78" fillId="5" borderId="18" xfId="15" applyNumberFormat="1" applyFont="1" applyFill="1" applyBorder="1" applyAlignment="1">
      <alignment horizontal="center" vertical="center"/>
    </xf>
    <xf numFmtId="171" fontId="79" fillId="5" borderId="25" xfId="0" applyNumberFormat="1" applyFont="1" applyFill="1" applyBorder="1" applyAlignment="1">
      <alignment horizontal="center" vertical="center"/>
    </xf>
    <xf numFmtId="167" fontId="68" fillId="4" borderId="14" xfId="0" applyNumberFormat="1" applyFont="1" applyFill="1" applyBorder="1" applyAlignment="1">
      <alignment horizontal="center" vertical="center"/>
    </xf>
    <xf numFmtId="167" fontId="68" fillId="4" borderId="20" xfId="0" applyNumberFormat="1" applyFont="1" applyFill="1" applyBorder="1" applyAlignment="1">
      <alignment horizontal="center" vertical="center"/>
    </xf>
    <xf numFmtId="0" fontId="60" fillId="0" borderId="3" xfId="0" applyNumberFormat="1" applyFont="1" applyBorder="1" applyAlignment="1" applyProtection="1">
      <alignment horizontal="center" vertical="center"/>
      <protection hidden="1"/>
    </xf>
    <xf numFmtId="0" fontId="60" fillId="0" borderId="3" xfId="0" applyNumberFormat="1" applyFont="1" applyBorder="1" applyAlignment="1" applyProtection="1">
      <alignment horizontal="left" vertical="center"/>
      <protection hidden="1"/>
    </xf>
    <xf numFmtId="49" fontId="60" fillId="0" borderId="3" xfId="0" applyNumberFormat="1" applyFont="1" applyBorder="1" applyAlignment="1" applyProtection="1">
      <alignment horizontal="center" vertical="center"/>
      <protection hidden="1"/>
    </xf>
    <xf numFmtId="0" fontId="60" fillId="0" borderId="3" xfId="19" applyFont="1" applyBorder="1" applyAlignment="1" applyProtection="1">
      <alignment horizontal="center" vertical="center"/>
      <protection hidden="1"/>
    </xf>
    <xf numFmtId="49" fontId="60" fillId="0" borderId="3" xfId="19" applyNumberFormat="1" applyFont="1" applyBorder="1" applyAlignment="1" applyProtection="1">
      <alignment horizontal="center" vertical="center"/>
      <protection hidden="1"/>
    </xf>
    <xf numFmtId="0" fontId="60" fillId="0" borderId="3" xfId="11" applyNumberFormat="1" applyFont="1" applyBorder="1" applyAlignment="1" applyProtection="1">
      <alignment horizontal="center" vertical="center"/>
      <protection hidden="1"/>
    </xf>
    <xf numFmtId="49" fontId="60" fillId="0" borderId="3" xfId="11" applyNumberFormat="1" applyFont="1" applyBorder="1" applyAlignment="1" applyProtection="1">
      <alignment horizontal="center" vertical="center"/>
      <protection hidden="1"/>
    </xf>
    <xf numFmtId="164" fontId="68" fillId="0" borderId="4" xfId="15" applyFont="1" applyBorder="1" applyAlignment="1">
      <alignment horizontal="left" vertical="center"/>
    </xf>
    <xf numFmtId="164" fontId="69" fillId="0" borderId="16" xfId="0" applyFont="1" applyBorder="1" applyAlignment="1">
      <alignment horizontal="center" vertical="center"/>
    </xf>
    <xf numFmtId="164" fontId="69" fillId="0" borderId="2" xfId="0" applyFont="1" applyBorder="1" applyAlignment="1">
      <alignment horizontal="center" vertical="center"/>
    </xf>
    <xf numFmtId="0" fontId="60" fillId="0" borderId="1" xfId="0" applyNumberFormat="1" applyFont="1" applyBorder="1" applyAlignment="1" applyProtection="1">
      <alignment horizontal="left" vertical="center"/>
      <protection hidden="1"/>
    </xf>
    <xf numFmtId="0" fontId="60" fillId="0" borderId="1" xfId="0" applyNumberFormat="1" applyFont="1" applyBorder="1" applyAlignment="1" applyProtection="1">
      <alignment horizontal="center" vertical="center"/>
      <protection hidden="1"/>
    </xf>
    <xf numFmtId="0" fontId="60" fillId="0" borderId="4" xfId="0" applyNumberFormat="1" applyFont="1" applyBorder="1" applyAlignment="1" applyProtection="1">
      <alignment horizontal="left" vertical="center"/>
      <protection hidden="1"/>
    </xf>
    <xf numFmtId="0" fontId="60" fillId="0" borderId="4" xfId="0" applyNumberFormat="1" applyFont="1" applyBorder="1" applyAlignment="1" applyProtection="1">
      <alignment horizontal="center" vertical="center"/>
      <protection hidden="1"/>
    </xf>
    <xf numFmtId="49" fontId="60" fillId="0" borderId="1" xfId="0" applyNumberFormat="1" applyFont="1" applyBorder="1" applyAlignment="1" applyProtection="1">
      <alignment horizontal="center" vertical="center"/>
      <protection hidden="1"/>
    </xf>
    <xf numFmtId="49" fontId="60" fillId="0" borderId="4" xfId="0" applyNumberFormat="1" applyFont="1" applyBorder="1" applyAlignment="1" applyProtection="1">
      <alignment horizontal="center" vertical="center"/>
      <protection hidden="1"/>
    </xf>
    <xf numFmtId="49" fontId="60" fillId="0" borderId="4" xfId="19" applyNumberFormat="1" applyFont="1" applyBorder="1" applyAlignment="1" applyProtection="1">
      <alignment horizontal="center" vertical="center"/>
      <protection hidden="1"/>
    </xf>
    <xf numFmtId="0" fontId="60" fillId="0" borderId="1" xfId="11" applyNumberFormat="1" applyFont="1" applyBorder="1" applyAlignment="1" applyProtection="1">
      <alignment horizontal="center" vertical="center"/>
      <protection hidden="1"/>
    </xf>
    <xf numFmtId="49" fontId="60" fillId="0" borderId="4" xfId="11" applyNumberFormat="1" applyFont="1" applyBorder="1" applyAlignment="1" applyProtection="1">
      <alignment horizontal="center" vertical="center"/>
      <protection hidden="1"/>
    </xf>
    <xf numFmtId="49" fontId="60" fillId="0" borderId="1" xfId="11" applyNumberFormat="1" applyFont="1" applyBorder="1" applyAlignment="1" applyProtection="1">
      <alignment horizontal="center" vertical="center"/>
      <protection hidden="1"/>
    </xf>
    <xf numFmtId="170" fontId="68" fillId="0" borderId="16" xfId="0" applyNumberFormat="1" applyFont="1" applyBorder="1" applyAlignment="1">
      <alignment horizontal="center" vertical="center"/>
    </xf>
    <xf numFmtId="164" fontId="75" fillId="5" borderId="22" xfId="15" applyFont="1" applyFill="1" applyBorder="1" applyAlignment="1">
      <alignment horizontal="center" vertical="center"/>
    </xf>
    <xf numFmtId="165" fontId="68" fillId="3" borderId="2" xfId="15" applyNumberFormat="1" applyFont="1" applyFill="1" applyBorder="1" applyAlignment="1">
      <alignment horizontal="center" vertical="center"/>
    </xf>
    <xf numFmtId="164" fontId="75" fillId="5" borderId="26" xfId="15" applyFont="1" applyFill="1" applyBorder="1" applyAlignment="1">
      <alignment horizontal="center" vertical="center"/>
    </xf>
    <xf numFmtId="165" fontId="68" fillId="3" borderId="16" xfId="15" applyNumberFormat="1" applyFont="1" applyFill="1" applyBorder="1" applyAlignment="1">
      <alignment horizontal="center" vertical="center"/>
    </xf>
    <xf numFmtId="167" fontId="68" fillId="4" borderId="27" xfId="0" applyNumberFormat="1" applyFont="1" applyFill="1" applyBorder="1" applyAlignment="1">
      <alignment horizontal="center" vertical="center"/>
    </xf>
    <xf numFmtId="173" fontId="60" fillId="7" borderId="3" xfId="0" applyNumberFormat="1" applyFont="1" applyFill="1" applyBorder="1" applyAlignment="1" applyProtection="1">
      <alignment horizontal="center" vertical="center"/>
      <protection hidden="1"/>
    </xf>
    <xf numFmtId="173" fontId="60" fillId="7" borderId="3" xfId="20" applyNumberFormat="1" applyFont="1" applyFill="1" applyBorder="1" applyAlignment="1">
      <alignment horizontal="center" vertical="center" shrinkToFit="1"/>
    </xf>
    <xf numFmtId="173" fontId="60" fillId="3" borderId="3" xfId="20" applyNumberFormat="1" applyFont="1" applyFill="1" applyBorder="1" applyAlignment="1">
      <alignment horizontal="center" vertical="center" shrinkToFit="1"/>
    </xf>
    <xf numFmtId="173" fontId="60" fillId="7" borderId="1" xfId="20" applyNumberFormat="1" applyFont="1" applyFill="1" applyBorder="1" applyAlignment="1">
      <alignment horizontal="center" vertical="center" shrinkToFit="1"/>
    </xf>
    <xf numFmtId="173" fontId="60" fillId="3" borderId="4" xfId="20" applyNumberFormat="1" applyFont="1" applyFill="1" applyBorder="1" applyAlignment="1">
      <alignment horizontal="center" vertical="center" shrinkToFit="1"/>
    </xf>
    <xf numFmtId="167" fontId="68" fillId="4" borderId="28" xfId="0" applyNumberFormat="1" applyFont="1" applyFill="1" applyBorder="1" applyAlignment="1">
      <alignment horizontal="center" vertical="center"/>
    </xf>
    <xf numFmtId="164" fontId="69" fillId="0" borderId="1" xfId="0" applyFont="1" applyBorder="1" applyAlignment="1">
      <alignment horizontal="center" vertical="center"/>
    </xf>
    <xf numFmtId="164" fontId="68" fillId="0" borderId="16" xfId="0" applyFont="1" applyBorder="1" applyAlignment="1">
      <alignment horizontal="left" vertical="center"/>
    </xf>
    <xf numFmtId="164" fontId="68" fillId="0" borderId="2" xfId="0" applyFont="1" applyBorder="1" applyAlignment="1">
      <alignment horizontal="left" vertical="center"/>
    </xf>
    <xf numFmtId="164" fontId="68" fillId="0" borderId="1" xfId="0" applyFont="1" applyBorder="1" applyAlignment="1">
      <alignment horizontal="left" vertical="center"/>
    </xf>
    <xf numFmtId="164" fontId="68" fillId="0" borderId="3" xfId="0" applyFon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164" fontId="68" fillId="0" borderId="0" xfId="0" applyFont="1" applyAlignment="1">
      <alignment horizontal="left" vertical="center"/>
    </xf>
    <xf numFmtId="167" fontId="68" fillId="4" borderId="28" xfId="15" applyNumberFormat="1" applyFont="1" applyFill="1" applyBorder="1" applyAlignment="1">
      <alignment horizontal="center" vertical="center"/>
    </xf>
    <xf numFmtId="164" fontId="75" fillId="5" borderId="12" xfId="15" applyFont="1" applyFill="1" applyBorder="1" applyAlignment="1">
      <alignment horizontal="center" vertical="center"/>
    </xf>
    <xf numFmtId="0" fontId="65" fillId="0" borderId="1" xfId="0" applyNumberFormat="1" applyFont="1" applyBorder="1" applyAlignment="1" applyProtection="1">
      <alignment horizontal="center" vertical="center"/>
      <protection hidden="1"/>
    </xf>
    <xf numFmtId="0" fontId="65" fillId="0" borderId="3" xfId="0" applyNumberFormat="1" applyFont="1" applyBorder="1" applyAlignment="1" applyProtection="1">
      <alignment horizontal="center" vertical="center"/>
      <protection hidden="1"/>
    </xf>
    <xf numFmtId="0" fontId="65" fillId="0" borderId="4" xfId="0" applyNumberFormat="1" applyFont="1" applyBorder="1" applyAlignment="1" applyProtection="1">
      <alignment horizontal="center" vertical="center"/>
      <protection hidden="1"/>
    </xf>
    <xf numFmtId="1" fontId="65" fillId="0" borderId="1" xfId="0" applyNumberFormat="1" applyFont="1" applyBorder="1" applyAlignment="1" applyProtection="1">
      <alignment horizontal="center" vertical="center"/>
      <protection hidden="1"/>
    </xf>
    <xf numFmtId="1" fontId="65" fillId="0" borderId="3" xfId="0" applyNumberFormat="1" applyFont="1" applyBorder="1" applyAlignment="1" applyProtection="1">
      <alignment horizontal="center" vertical="center"/>
      <protection hidden="1"/>
    </xf>
    <xf numFmtId="1" fontId="65" fillId="0" borderId="4" xfId="0" applyNumberFormat="1" applyFont="1" applyBorder="1" applyAlignment="1" applyProtection="1">
      <alignment horizontal="center" vertical="center"/>
      <protection hidden="1"/>
    </xf>
    <xf numFmtId="0" fontId="65" fillId="0" borderId="3" xfId="9" applyFont="1" applyBorder="1" applyAlignment="1">
      <alignment horizontal="center" vertical="center" wrapText="1"/>
    </xf>
    <xf numFmtId="1" fontId="65" fillId="0" borderId="1" xfId="0" applyNumberFormat="1" applyFont="1" applyBorder="1" applyAlignment="1" applyProtection="1">
      <alignment horizontal="center" vertical="center" wrapText="1"/>
      <protection hidden="1"/>
    </xf>
    <xf numFmtId="166" fontId="76" fillId="0" borderId="1" xfId="18" applyNumberFormat="1" applyFont="1" applyBorder="1" applyAlignment="1">
      <alignment horizontal="center" vertical="center" wrapText="1"/>
    </xf>
    <xf numFmtId="166" fontId="76" fillId="0" borderId="4" xfId="18" applyNumberFormat="1" applyFont="1" applyBorder="1" applyAlignment="1">
      <alignment horizontal="center" vertical="center" wrapText="1"/>
    </xf>
    <xf numFmtId="173" fontId="60" fillId="7" borderId="4" xfId="20" applyNumberFormat="1" applyFont="1" applyFill="1" applyBorder="1" applyAlignment="1">
      <alignment horizontal="center" vertical="center" shrinkToFit="1"/>
    </xf>
    <xf numFmtId="165" fontId="74" fillId="3" borderId="1" xfId="15" applyNumberFormat="1" applyFont="1" applyFill="1" applyBorder="1" applyAlignment="1">
      <alignment horizontal="center" vertical="center"/>
    </xf>
    <xf numFmtId="165" fontId="74" fillId="3" borderId="3" xfId="15" applyNumberFormat="1" applyFont="1" applyFill="1" applyBorder="1" applyAlignment="1">
      <alignment horizontal="center" vertical="center"/>
    </xf>
    <xf numFmtId="165" fontId="74" fillId="3" borderId="4" xfId="15" applyNumberFormat="1" applyFont="1" applyFill="1" applyBorder="1" applyAlignment="1">
      <alignment horizontal="center" vertical="center"/>
    </xf>
    <xf numFmtId="164" fontId="68" fillId="3" borderId="1" xfId="15" applyFont="1" applyFill="1" applyBorder="1" applyAlignment="1">
      <alignment horizontal="left" vertical="center"/>
    </xf>
    <xf numFmtId="164" fontId="68" fillId="3" borderId="3" xfId="15" applyFont="1" applyFill="1" applyBorder="1" applyAlignment="1">
      <alignment horizontal="left" vertical="center"/>
    </xf>
    <xf numFmtId="164" fontId="68" fillId="3" borderId="4" xfId="15" applyFont="1" applyFill="1" applyBorder="1" applyAlignment="1">
      <alignment horizontal="left" vertical="center"/>
    </xf>
    <xf numFmtId="170" fontId="69" fillId="3" borderId="29" xfId="15" applyNumberFormat="1" applyFont="1" applyFill="1" applyBorder="1" applyAlignment="1">
      <alignment horizontal="center" vertical="center" wrapText="1"/>
    </xf>
    <xf numFmtId="1" fontId="69" fillId="3" borderId="30" xfId="15" applyNumberFormat="1" applyFont="1" applyFill="1" applyBorder="1" applyAlignment="1">
      <alignment horizontal="center" vertical="center" wrapText="1"/>
    </xf>
    <xf numFmtId="49" fontId="68" fillId="3" borderId="1" xfId="16" applyNumberFormat="1" applyFont="1" applyFill="1" applyBorder="1" applyAlignment="1">
      <alignment horizontal="center" vertical="center" wrapText="1"/>
    </xf>
    <xf numFmtId="49" fontId="68" fillId="3" borderId="3" xfId="16" applyNumberFormat="1" applyFont="1" applyFill="1" applyBorder="1" applyAlignment="1">
      <alignment horizontal="center" vertical="center" wrapText="1"/>
    </xf>
    <xf numFmtId="49" fontId="68" fillId="3" borderId="4" xfId="16" applyNumberFormat="1" applyFont="1" applyFill="1" applyBorder="1" applyAlignment="1">
      <alignment horizontal="center" vertical="center" wrapText="1"/>
    </xf>
    <xf numFmtId="49" fontId="68" fillId="3" borderId="16" xfId="16" applyNumberFormat="1" applyFont="1" applyFill="1" applyBorder="1" applyAlignment="1">
      <alignment horizontal="center" vertical="center" wrapText="1"/>
    </xf>
    <xf numFmtId="49" fontId="68" fillId="3" borderId="31" xfId="16" applyNumberFormat="1" applyFont="1" applyFill="1" applyBorder="1" applyAlignment="1">
      <alignment horizontal="center" vertical="center" wrapText="1"/>
    </xf>
    <xf numFmtId="49" fontId="68" fillId="0" borderId="2" xfId="0" applyNumberFormat="1" applyFont="1" applyBorder="1" applyAlignment="1">
      <alignment horizontal="center" vertical="center"/>
    </xf>
    <xf numFmtId="49" fontId="68" fillId="0" borderId="3" xfId="0" applyNumberFormat="1" applyFont="1" applyBorder="1" applyAlignment="1">
      <alignment horizontal="center" vertical="center"/>
    </xf>
    <xf numFmtId="170" fontId="68" fillId="0" borderId="15" xfId="0" applyNumberFormat="1" applyFont="1" applyBorder="1" applyAlignment="1">
      <alignment horizontal="center" vertical="center"/>
    </xf>
    <xf numFmtId="170" fontId="68" fillId="0" borderId="14" xfId="0" applyNumberFormat="1" applyFont="1" applyBorder="1" applyAlignment="1">
      <alignment horizontal="center" vertical="center"/>
    </xf>
    <xf numFmtId="170" fontId="68" fillId="0" borderId="20" xfId="0" applyNumberFormat="1" applyFont="1" applyBorder="1" applyAlignment="1">
      <alignment horizontal="center" vertical="center"/>
    </xf>
    <xf numFmtId="49" fontId="68" fillId="0" borderId="16" xfId="0" applyNumberFormat="1" applyFont="1" applyBorder="1" applyAlignment="1">
      <alignment horizontal="center" vertical="center"/>
    </xf>
    <xf numFmtId="170" fontId="80" fillId="0" borderId="23" xfId="0" applyNumberFormat="1" applyFont="1" applyBorder="1" applyAlignment="1">
      <alignment horizontal="center" vertical="center"/>
    </xf>
    <xf numFmtId="167" fontId="68" fillId="4" borderId="5" xfId="0" applyNumberFormat="1" applyFont="1" applyFill="1" applyBorder="1" applyAlignment="1">
      <alignment horizontal="center" vertical="center"/>
    </xf>
    <xf numFmtId="170" fontId="80" fillId="0" borderId="0" xfId="0" applyNumberFormat="1" applyFont="1" applyAlignment="1">
      <alignment horizontal="center" vertical="center"/>
    </xf>
    <xf numFmtId="170" fontId="80" fillId="0" borderId="24" xfId="0" applyNumberFormat="1" applyFont="1" applyBorder="1" applyAlignment="1">
      <alignment horizontal="center" vertical="center"/>
    </xf>
    <xf numFmtId="0" fontId="61" fillId="0" borderId="1" xfId="14" applyFont="1" applyBorder="1" applyAlignment="1">
      <alignment horizontal="left" vertical="center" wrapText="1"/>
    </xf>
    <xf numFmtId="1" fontId="69" fillId="0" borderId="1" xfId="0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/>
    </xf>
    <xf numFmtId="1" fontId="69" fillId="0" borderId="4" xfId="0" applyNumberFormat="1" applyFont="1" applyBorder="1" applyAlignment="1">
      <alignment horizontal="center" vertical="center"/>
    </xf>
    <xf numFmtId="1" fontId="69" fillId="0" borderId="16" xfId="0" applyNumberFormat="1" applyFont="1" applyBorder="1" applyAlignment="1">
      <alignment horizontal="center" vertical="center"/>
    </xf>
    <xf numFmtId="1" fontId="69" fillId="0" borderId="31" xfId="0" applyNumberFormat="1" applyFont="1" applyBorder="1" applyAlignment="1">
      <alignment horizontal="center" vertical="center"/>
    </xf>
    <xf numFmtId="1" fontId="69" fillId="0" borderId="2" xfId="0" applyNumberFormat="1" applyFont="1" applyBorder="1" applyAlignment="1">
      <alignment horizontal="center" vertical="center"/>
    </xf>
    <xf numFmtId="1" fontId="81" fillId="0" borderId="1" xfId="0" applyNumberFormat="1" applyFont="1" applyBorder="1" applyAlignment="1">
      <alignment horizontal="center" vertical="center"/>
    </xf>
    <xf numFmtId="1" fontId="81" fillId="0" borderId="3" xfId="0" applyNumberFormat="1" applyFont="1" applyBorder="1" applyAlignment="1">
      <alignment horizontal="center" vertical="center"/>
    </xf>
    <xf numFmtId="1" fontId="81" fillId="0" borderId="4" xfId="0" applyNumberFormat="1" applyFont="1" applyBorder="1" applyAlignment="1">
      <alignment horizontal="center" vertical="center"/>
    </xf>
    <xf numFmtId="1" fontId="69" fillId="0" borderId="0" xfId="0" applyNumberFormat="1" applyFont="1" applyAlignment="1">
      <alignment horizontal="center" vertical="center"/>
    </xf>
    <xf numFmtId="49" fontId="68" fillId="0" borderId="3" xfId="16" applyNumberFormat="1" applyFont="1" applyBorder="1" applyAlignment="1">
      <alignment horizontal="center" vertical="center" wrapText="1"/>
    </xf>
    <xf numFmtId="49" fontId="68" fillId="0" borderId="1" xfId="0" applyNumberFormat="1" applyFont="1" applyBorder="1" applyAlignment="1">
      <alignment horizontal="center" vertical="center"/>
    </xf>
    <xf numFmtId="49" fontId="68" fillId="0" borderId="4" xfId="0" applyNumberFormat="1" applyFont="1" applyBorder="1" applyAlignment="1">
      <alignment horizontal="center" vertical="center"/>
    </xf>
    <xf numFmtId="173" fontId="60" fillId="7" borderId="4" xfId="0" applyNumberFormat="1" applyFont="1" applyFill="1" applyBorder="1" applyAlignment="1" applyProtection="1">
      <alignment horizontal="center" vertical="center"/>
      <protection hidden="1"/>
    </xf>
    <xf numFmtId="49" fontId="68" fillId="0" borderId="1" xfId="16" applyNumberFormat="1" applyFont="1" applyBorder="1" applyAlignment="1">
      <alignment horizontal="center" vertical="center" wrapText="1"/>
    </xf>
    <xf numFmtId="173" fontId="60" fillId="3" borderId="1" xfId="20" applyNumberFormat="1" applyFont="1" applyFill="1" applyBorder="1" applyAlignment="1">
      <alignment horizontal="center" vertical="center" shrinkToFit="1"/>
    </xf>
    <xf numFmtId="49" fontId="68" fillId="0" borderId="4" xfId="16" applyNumberFormat="1" applyFont="1" applyBorder="1" applyAlignment="1">
      <alignment horizontal="center" vertical="center" wrapText="1"/>
    </xf>
    <xf numFmtId="173" fontId="60" fillId="7" borderId="1" xfId="0" applyNumberFormat="1" applyFont="1" applyFill="1" applyBorder="1" applyAlignment="1" applyProtection="1">
      <alignment horizontal="center" vertical="center"/>
      <protection hidden="1"/>
    </xf>
    <xf numFmtId="1" fontId="65" fillId="0" borderId="3" xfId="20" applyNumberFormat="1" applyFont="1" applyBorder="1" applyAlignment="1">
      <alignment horizontal="center" vertical="center" shrinkToFit="1"/>
    </xf>
    <xf numFmtId="1" fontId="65" fillId="0" borderId="4" xfId="20" applyNumberFormat="1" applyFont="1" applyBorder="1" applyAlignment="1">
      <alignment horizontal="center" vertical="center" shrinkToFit="1"/>
    </xf>
    <xf numFmtId="1" fontId="65" fillId="0" borderId="1" xfId="20" applyNumberFormat="1" applyFont="1" applyBorder="1" applyAlignment="1">
      <alignment horizontal="center" vertical="center" shrinkToFit="1"/>
    </xf>
    <xf numFmtId="164" fontId="69" fillId="3" borderId="32" xfId="15" applyFont="1" applyFill="1" applyBorder="1" applyAlignment="1">
      <alignment horizontal="center" vertical="center" wrapText="1"/>
    </xf>
    <xf numFmtId="0" fontId="60" fillId="0" borderId="2" xfId="0" applyNumberFormat="1" applyFont="1" applyBorder="1" applyAlignment="1" applyProtection="1">
      <alignment horizontal="left" vertical="center"/>
      <protection hidden="1"/>
    </xf>
    <xf numFmtId="173" fontId="60" fillId="3" borderId="2" xfId="20" applyNumberFormat="1" applyFont="1" applyFill="1" applyBorder="1" applyAlignment="1">
      <alignment horizontal="center" vertical="center" shrinkToFit="1"/>
    </xf>
    <xf numFmtId="1" fontId="65" fillId="0" borderId="2" xfId="20" applyNumberFormat="1" applyFont="1" applyBorder="1" applyAlignment="1">
      <alignment horizontal="center" vertical="center" shrinkToFit="1"/>
    </xf>
    <xf numFmtId="0" fontId="60" fillId="0" borderId="2" xfId="0" applyNumberFormat="1" applyFont="1" applyBorder="1" applyAlignment="1" applyProtection="1">
      <alignment horizontal="center" vertical="center"/>
      <protection hidden="1"/>
    </xf>
    <xf numFmtId="173" fontId="60" fillId="7" borderId="2" xfId="20" applyNumberFormat="1" applyFont="1" applyFill="1" applyBorder="1" applyAlignment="1">
      <alignment horizontal="center" vertical="center" shrinkToFit="1"/>
    </xf>
    <xf numFmtId="49" fontId="60" fillId="0" borderId="2" xfId="11" applyNumberFormat="1" applyFont="1" applyBorder="1" applyAlignment="1" applyProtection="1">
      <alignment horizontal="center" vertical="center"/>
      <protection hidden="1"/>
    </xf>
    <xf numFmtId="49" fontId="68" fillId="3" borderId="2" xfId="16" applyNumberFormat="1" applyFont="1" applyFill="1" applyBorder="1" applyAlignment="1">
      <alignment horizontal="center" vertical="center" wrapText="1"/>
    </xf>
    <xf numFmtId="0" fontId="80" fillId="8" borderId="60" xfId="0" applyNumberFormat="1" applyFont="1" applyFill="1" applyBorder="1" applyAlignment="1">
      <alignment horizontal="left" vertical="center" wrapText="1"/>
    </xf>
    <xf numFmtId="0" fontId="60" fillId="0" borderId="16" xfId="0" applyNumberFormat="1" applyFont="1" applyBorder="1" applyAlignment="1" applyProtection="1">
      <alignment horizontal="left" vertical="center"/>
      <protection hidden="1"/>
    </xf>
    <xf numFmtId="0" fontId="65" fillId="0" borderId="16" xfId="0" applyNumberFormat="1" applyFont="1" applyBorder="1" applyAlignment="1" applyProtection="1">
      <alignment horizontal="center" vertical="center"/>
      <protection hidden="1"/>
    </xf>
    <xf numFmtId="0" fontId="60" fillId="0" borderId="16" xfId="0" applyNumberFormat="1" applyFont="1" applyBorder="1" applyAlignment="1" applyProtection="1">
      <alignment horizontal="center" vertical="center"/>
      <protection hidden="1"/>
    </xf>
    <xf numFmtId="173" fontId="60" fillId="7" borderId="16" xfId="20" applyNumberFormat="1" applyFont="1" applyFill="1" applyBorder="1" applyAlignment="1">
      <alignment horizontal="center" vertical="center" shrinkToFit="1"/>
    </xf>
    <xf numFmtId="1" fontId="65" fillId="0" borderId="16" xfId="20" applyNumberFormat="1" applyFont="1" applyBorder="1" applyAlignment="1">
      <alignment horizontal="center" vertical="center" shrinkToFit="1"/>
    </xf>
    <xf numFmtId="49" fontId="60" fillId="0" borderId="16" xfId="11" applyNumberFormat="1" applyFont="1" applyBorder="1" applyAlignment="1" applyProtection="1">
      <alignment horizontal="center" vertical="center"/>
      <protection hidden="1"/>
    </xf>
    <xf numFmtId="49" fontId="68" fillId="0" borderId="16" xfId="16" applyNumberFormat="1" applyFont="1" applyBorder="1" applyAlignment="1">
      <alignment horizontal="center" vertical="center" wrapText="1"/>
    </xf>
    <xf numFmtId="164" fontId="68" fillId="0" borderId="16" xfId="0" applyFont="1" applyBorder="1" applyAlignment="1">
      <alignment horizontal="center" vertical="center"/>
    </xf>
    <xf numFmtId="1" fontId="69" fillId="4" borderId="33" xfId="0" applyNumberFormat="1" applyFont="1" applyFill="1" applyBorder="1" applyAlignment="1">
      <alignment horizontal="center" vertical="center"/>
    </xf>
    <xf numFmtId="164" fontId="83" fillId="7" borderId="33" xfId="15" applyFont="1" applyFill="1" applyBorder="1" applyAlignment="1">
      <alignment vertical="center" wrapText="1"/>
    </xf>
    <xf numFmtId="1" fontId="68" fillId="7" borderId="15" xfId="0" applyNumberFormat="1" applyFont="1" applyFill="1" applyBorder="1" applyAlignment="1">
      <alignment horizontal="center" vertical="center"/>
    </xf>
    <xf numFmtId="1" fontId="68" fillId="7" borderId="14" xfId="0" applyNumberFormat="1" applyFont="1" applyFill="1" applyBorder="1" applyAlignment="1">
      <alignment horizontal="center" vertical="center"/>
    </xf>
    <xf numFmtId="1" fontId="68" fillId="7" borderId="20" xfId="0" applyNumberFormat="1" applyFont="1" applyFill="1" applyBorder="1" applyAlignment="1">
      <alignment horizontal="center" vertical="center"/>
    </xf>
    <xf numFmtId="1" fontId="68" fillId="7" borderId="33" xfId="0" applyNumberFormat="1" applyFont="1" applyFill="1" applyBorder="1" applyAlignment="1">
      <alignment horizontal="center" vertical="center"/>
    </xf>
    <xf numFmtId="1" fontId="68" fillId="7" borderId="21" xfId="0" applyNumberFormat="1" applyFont="1" applyFill="1" applyBorder="1" applyAlignment="1">
      <alignment horizontal="center" vertical="center"/>
    </xf>
    <xf numFmtId="1" fontId="68" fillId="7" borderId="27" xfId="0" applyNumberFormat="1" applyFont="1" applyFill="1" applyBorder="1" applyAlignment="1">
      <alignment horizontal="center" vertical="center"/>
    </xf>
    <xf numFmtId="1" fontId="68" fillId="7" borderId="24" xfId="0" applyNumberFormat="1" applyFont="1" applyFill="1" applyBorder="1" applyAlignment="1">
      <alignment horizontal="center" vertical="center"/>
    </xf>
    <xf numFmtId="1" fontId="68" fillId="7" borderId="23" xfId="0" applyNumberFormat="1" applyFont="1" applyFill="1" applyBorder="1" applyAlignment="1">
      <alignment horizontal="center" vertical="center"/>
    </xf>
    <xf numFmtId="164" fontId="75" fillId="5" borderId="34" xfId="15" applyFont="1" applyFill="1" applyBorder="1" applyAlignment="1">
      <alignment horizontal="center" vertical="center"/>
    </xf>
    <xf numFmtId="164" fontId="68" fillId="0" borderId="4" xfId="0" applyFont="1" applyBorder="1" applyAlignment="1">
      <alignment horizontal="left" vertical="center"/>
    </xf>
    <xf numFmtId="1" fontId="68" fillId="7" borderId="37" xfId="0" applyNumberFormat="1" applyFont="1" applyFill="1" applyBorder="1" applyAlignment="1">
      <alignment horizontal="center" vertical="center"/>
    </xf>
    <xf numFmtId="164" fontId="75" fillId="5" borderId="38" xfId="15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4" xfId="0" applyNumberFormat="1" applyBorder="1" applyAlignment="1">
      <alignment horizontal="left" vertical="center" wrapText="1"/>
    </xf>
    <xf numFmtId="0" fontId="69" fillId="0" borderId="3" xfId="0" applyNumberFormat="1" applyFont="1" applyBorder="1" applyAlignment="1">
      <alignment horizontal="center" vertical="center"/>
    </xf>
    <xf numFmtId="164" fontId="68" fillId="0" borderId="0" xfId="0" applyFont="1"/>
    <xf numFmtId="0" fontId="73" fillId="0" borderId="3" xfId="0" applyNumberFormat="1" applyFont="1" applyBorder="1" applyAlignment="1">
      <alignment horizontal="center" vertical="center"/>
    </xf>
    <xf numFmtId="167" fontId="68" fillId="4" borderId="27" xfId="15" applyNumberFormat="1" applyFont="1" applyFill="1" applyBorder="1" applyAlignment="1">
      <alignment horizontal="center" vertical="center"/>
    </xf>
    <xf numFmtId="0" fontId="69" fillId="0" borderId="1" xfId="0" applyNumberFormat="1" applyFont="1" applyBorder="1" applyAlignment="1">
      <alignment horizontal="center" vertical="center"/>
    </xf>
    <xf numFmtId="0" fontId="69" fillId="0" borderId="4" xfId="0" applyNumberFormat="1" applyFont="1" applyBorder="1" applyAlignment="1">
      <alignment horizontal="center" vertical="center"/>
    </xf>
    <xf numFmtId="0" fontId="73" fillId="0" borderId="1" xfId="0" applyNumberFormat="1" applyFont="1" applyBorder="1" applyAlignment="1">
      <alignment horizontal="center" vertical="center"/>
    </xf>
    <xf numFmtId="1" fontId="68" fillId="7" borderId="5" xfId="0" applyNumberFormat="1" applyFont="1" applyFill="1" applyBorder="1" applyAlignment="1">
      <alignment horizontal="center" vertical="center"/>
    </xf>
    <xf numFmtId="1" fontId="68" fillId="7" borderId="7" xfId="0" applyNumberFormat="1" applyFont="1" applyFill="1" applyBorder="1" applyAlignment="1">
      <alignment horizontal="center" vertical="center"/>
    </xf>
    <xf numFmtId="1" fontId="68" fillId="7" borderId="9" xfId="0" applyNumberFormat="1" applyFont="1" applyFill="1" applyBorder="1" applyAlignment="1">
      <alignment horizontal="center" vertical="center"/>
    </xf>
    <xf numFmtId="1" fontId="68" fillId="7" borderId="13" xfId="0" applyNumberFormat="1" applyFont="1" applyFill="1" applyBorder="1" applyAlignment="1">
      <alignment horizontal="center" vertical="center"/>
    </xf>
    <xf numFmtId="0" fontId="76" fillId="0" borderId="3" xfId="4" applyFont="1" applyBorder="1" applyAlignment="1">
      <alignment horizontal="left" vertical="center"/>
    </xf>
    <xf numFmtId="49" fontId="84" fillId="0" borderId="2" xfId="0" applyNumberFormat="1" applyFont="1" applyBorder="1" applyAlignment="1">
      <alignment horizontal="center" vertical="center"/>
    </xf>
    <xf numFmtId="49" fontId="84" fillId="0" borderId="3" xfId="0" applyNumberFormat="1" applyFont="1" applyBorder="1" applyAlignment="1">
      <alignment horizontal="center" vertical="center"/>
    </xf>
    <xf numFmtId="49" fontId="84" fillId="3" borderId="3" xfId="16" applyNumberFormat="1" applyFont="1" applyFill="1" applyBorder="1" applyAlignment="1">
      <alignment horizontal="center" vertical="center" wrapText="1"/>
    </xf>
    <xf numFmtId="49" fontId="84" fillId="3" borderId="4" xfId="16" applyNumberFormat="1" applyFont="1" applyFill="1" applyBorder="1" applyAlignment="1">
      <alignment horizontal="center" vertical="center" wrapText="1"/>
    </xf>
    <xf numFmtId="170" fontId="68" fillId="0" borderId="21" xfId="0" applyNumberFormat="1" applyFont="1" applyBorder="1" applyAlignment="1">
      <alignment horizontal="center" vertical="center"/>
    </xf>
    <xf numFmtId="165" fontId="68" fillId="3" borderId="30" xfId="15" applyNumberFormat="1" applyFont="1" applyFill="1" applyBorder="1" applyAlignment="1">
      <alignment horizontal="center" vertical="center"/>
    </xf>
    <xf numFmtId="164" fontId="75" fillId="5" borderId="29" xfId="15" applyFont="1" applyFill="1" applyBorder="1" applyAlignment="1">
      <alignment horizontal="center" vertical="center"/>
    </xf>
    <xf numFmtId="165" fontId="68" fillId="3" borderId="31" xfId="15" applyNumberFormat="1" applyFont="1" applyFill="1" applyBorder="1" applyAlignment="1">
      <alignment horizontal="center" vertical="center"/>
    </xf>
    <xf numFmtId="1" fontId="85" fillId="7" borderId="41" xfId="0" applyNumberFormat="1" applyFont="1" applyFill="1" applyBorder="1" applyAlignment="1">
      <alignment horizontal="center" vertical="center"/>
    </xf>
    <xf numFmtId="1" fontId="68" fillId="7" borderId="42" xfId="0" applyNumberFormat="1" applyFont="1" applyFill="1" applyBorder="1" applyAlignment="1">
      <alignment horizontal="center" vertical="center"/>
    </xf>
    <xf numFmtId="1" fontId="68" fillId="7" borderId="25" xfId="0" applyNumberFormat="1" applyFont="1" applyFill="1" applyBorder="1" applyAlignment="1">
      <alignment horizontal="center" vertical="center"/>
    </xf>
    <xf numFmtId="1" fontId="68" fillId="7" borderId="43" xfId="0" applyNumberFormat="1" applyFont="1" applyFill="1" applyBorder="1" applyAlignment="1">
      <alignment horizontal="center" vertical="center"/>
    </xf>
    <xf numFmtId="1" fontId="68" fillId="7" borderId="44" xfId="0" applyNumberFormat="1" applyFont="1" applyFill="1" applyBorder="1" applyAlignment="1">
      <alignment horizontal="center" vertical="center"/>
    </xf>
    <xf numFmtId="0" fontId="74" fillId="0" borderId="4" xfId="3" applyFont="1" applyBorder="1" applyAlignment="1">
      <alignment horizontal="left" vertical="center" wrapText="1"/>
    </xf>
    <xf numFmtId="1" fontId="68" fillId="7" borderId="39" xfId="0" applyNumberFormat="1" applyFont="1" applyFill="1" applyBorder="1" applyAlignment="1">
      <alignment horizontal="center" vertical="center"/>
    </xf>
    <xf numFmtId="165" fontId="68" fillId="0" borderId="2" xfId="0" applyNumberFormat="1" applyFont="1" applyBorder="1" applyAlignment="1">
      <alignment horizontal="center" vertical="center" wrapText="1"/>
    </xf>
    <xf numFmtId="165" fontId="68" fillId="0" borderId="4" xfId="0" applyNumberFormat="1" applyFont="1" applyBorder="1" applyAlignment="1">
      <alignment horizontal="center" vertical="center" wrapText="1"/>
    </xf>
    <xf numFmtId="0" fontId="69" fillId="0" borderId="16" xfId="0" applyNumberFormat="1" applyFont="1" applyBorder="1" applyAlignment="1">
      <alignment horizontal="center" vertical="center"/>
    </xf>
    <xf numFmtId="167" fontId="68" fillId="4" borderId="21" xfId="15" applyNumberFormat="1" applyFont="1" applyFill="1" applyBorder="1" applyAlignment="1">
      <alignment horizontal="center" vertical="center"/>
    </xf>
    <xf numFmtId="1" fontId="68" fillId="7" borderId="28" xfId="0" applyNumberFormat="1" applyFont="1" applyFill="1" applyBorder="1" applyAlignment="1">
      <alignment horizontal="center" vertical="center"/>
    </xf>
    <xf numFmtId="1" fontId="68" fillId="7" borderId="47" xfId="0" applyNumberFormat="1" applyFont="1" applyFill="1" applyBorder="1" applyAlignment="1">
      <alignment horizontal="center" vertical="center"/>
    </xf>
    <xf numFmtId="0" fontId="73" fillId="0" borderId="2" xfId="0" applyNumberFormat="1" applyFont="1" applyBorder="1" applyAlignment="1">
      <alignment horizontal="center" vertical="center"/>
    </xf>
    <xf numFmtId="164" fontId="54" fillId="3" borderId="1" xfId="15" applyFont="1" applyFill="1" applyBorder="1" applyAlignment="1">
      <alignment horizontal="left" vertical="center"/>
    </xf>
    <xf numFmtId="49" fontId="54" fillId="3" borderId="1" xfId="16" applyNumberFormat="1" applyFont="1" applyFill="1" applyBorder="1" applyAlignment="1">
      <alignment horizontal="center" vertical="center" wrapText="1"/>
    </xf>
    <xf numFmtId="164" fontId="54" fillId="0" borderId="3" xfId="0" applyFont="1" applyBorder="1" applyAlignment="1">
      <alignment horizontal="left" vertical="center"/>
    </xf>
    <xf numFmtId="3" fontId="68" fillId="0" borderId="3" xfId="0" applyNumberFormat="1" applyFont="1" applyBorder="1" applyAlignment="1">
      <alignment horizontal="center" vertical="center"/>
    </xf>
    <xf numFmtId="167" fontId="71" fillId="4" borderId="7" xfId="15" applyNumberFormat="1" applyFont="1" applyFill="1" applyBorder="1" applyAlignment="1">
      <alignment horizontal="center" vertical="center"/>
    </xf>
    <xf numFmtId="167" fontId="71" fillId="4" borderId="9" xfId="15" applyNumberFormat="1" applyFont="1" applyFill="1" applyBorder="1" applyAlignment="1">
      <alignment horizontal="center" vertical="center"/>
    </xf>
    <xf numFmtId="164" fontId="52" fillId="0" borderId="3" xfId="0" applyFont="1" applyBorder="1" applyAlignment="1">
      <alignment horizontal="left" vertical="center"/>
    </xf>
    <xf numFmtId="1" fontId="81" fillId="0" borderId="16" xfId="0" applyNumberFormat="1" applyFont="1" applyBorder="1" applyAlignment="1">
      <alignment horizontal="center" vertical="center"/>
    </xf>
    <xf numFmtId="1" fontId="81" fillId="0" borderId="2" xfId="0" applyNumberFormat="1" applyFont="1" applyBorder="1" applyAlignment="1">
      <alignment horizontal="center" vertical="center"/>
    </xf>
    <xf numFmtId="167" fontId="74" fillId="4" borderId="5" xfId="15" applyNumberFormat="1" applyFont="1" applyFill="1" applyBorder="1" applyAlignment="1">
      <alignment horizontal="center" vertical="center"/>
    </xf>
    <xf numFmtId="167" fontId="74" fillId="4" borderId="7" xfId="15" applyNumberFormat="1" applyFont="1" applyFill="1" applyBorder="1" applyAlignment="1">
      <alignment horizontal="center" vertical="center"/>
    </xf>
    <xf numFmtId="167" fontId="74" fillId="4" borderId="9" xfId="15" applyNumberFormat="1" applyFont="1" applyFill="1" applyBorder="1" applyAlignment="1">
      <alignment horizontal="center" vertical="center"/>
    </xf>
    <xf numFmtId="167" fontId="74" fillId="4" borderId="13" xfId="15" applyNumberFormat="1" applyFont="1" applyFill="1" applyBorder="1" applyAlignment="1">
      <alignment horizontal="center" vertical="center"/>
    </xf>
    <xf numFmtId="167" fontId="74" fillId="4" borderId="5" xfId="0" applyNumberFormat="1" applyFont="1" applyFill="1" applyBorder="1" applyAlignment="1">
      <alignment horizontal="center" vertical="center"/>
    </xf>
    <xf numFmtId="167" fontId="74" fillId="4" borderId="7" xfId="0" applyNumberFormat="1" applyFont="1" applyFill="1" applyBorder="1" applyAlignment="1">
      <alignment horizontal="center" vertical="center"/>
    </xf>
    <xf numFmtId="167" fontId="74" fillId="4" borderId="9" xfId="0" applyNumberFormat="1" applyFont="1" applyFill="1" applyBorder="1" applyAlignment="1">
      <alignment horizontal="center" vertical="center"/>
    </xf>
    <xf numFmtId="167" fontId="74" fillId="6" borderId="7" xfId="0" applyNumberFormat="1" applyFont="1" applyFill="1" applyBorder="1" applyAlignment="1">
      <alignment horizontal="center" vertical="center"/>
    </xf>
    <xf numFmtId="167" fontId="74" fillId="4" borderId="15" xfId="15" applyNumberFormat="1" applyFont="1" applyFill="1" applyBorder="1" applyAlignment="1">
      <alignment horizontal="center" vertical="center"/>
    </xf>
    <xf numFmtId="164" fontId="51" fillId="3" borderId="3" xfId="15" applyFont="1" applyFill="1" applyBorder="1" applyAlignment="1">
      <alignment horizontal="left" vertical="center"/>
    </xf>
    <xf numFmtId="164" fontId="51" fillId="3" borderId="4" xfId="15" applyFont="1" applyFill="1" applyBorder="1" applyAlignment="1">
      <alignment horizontal="left" vertical="center"/>
    </xf>
    <xf numFmtId="164" fontId="51" fillId="3" borderId="1" xfId="15" applyFont="1" applyFill="1" applyBorder="1" applyAlignment="1">
      <alignment horizontal="left" vertical="center"/>
    </xf>
    <xf numFmtId="1" fontId="65" fillId="0" borderId="2" xfId="0" applyNumberFormat="1" applyFont="1" applyBorder="1" applyAlignment="1" applyProtection="1">
      <alignment horizontal="center" vertical="center"/>
      <protection hidden="1"/>
    </xf>
    <xf numFmtId="167" fontId="68" fillId="4" borderId="13" xfId="15" applyNumberFormat="1" applyFont="1" applyFill="1" applyBorder="1" applyAlignment="1">
      <alignment horizontal="center" vertical="center"/>
    </xf>
    <xf numFmtId="0" fontId="60" fillId="0" borderId="31" xfId="0" applyNumberFormat="1" applyFont="1" applyBorder="1" applyAlignment="1" applyProtection="1">
      <alignment horizontal="left" vertical="center"/>
      <protection hidden="1"/>
    </xf>
    <xf numFmtId="1" fontId="65" fillId="0" borderId="31" xfId="0" applyNumberFormat="1" applyFont="1" applyBorder="1" applyAlignment="1" applyProtection="1">
      <alignment horizontal="center" vertical="center"/>
      <protection hidden="1"/>
    </xf>
    <xf numFmtId="0" fontId="60" fillId="0" borderId="31" xfId="0" applyNumberFormat="1" applyFont="1" applyBorder="1" applyAlignment="1" applyProtection="1">
      <alignment horizontal="center" vertical="center"/>
      <protection hidden="1"/>
    </xf>
    <xf numFmtId="173" fontId="60" fillId="7" borderId="31" xfId="20" applyNumberFormat="1" applyFont="1" applyFill="1" applyBorder="1" applyAlignment="1">
      <alignment horizontal="center" vertical="center" shrinkToFit="1"/>
    </xf>
    <xf numFmtId="1" fontId="65" fillId="0" borderId="31" xfId="20" applyNumberFormat="1" applyFont="1" applyBorder="1" applyAlignment="1">
      <alignment horizontal="center" vertical="center" shrinkToFit="1"/>
    </xf>
    <xf numFmtId="49" fontId="60" fillId="0" borderId="31" xfId="11" applyNumberFormat="1" applyFont="1" applyBorder="1" applyAlignment="1" applyProtection="1">
      <alignment horizontal="center" vertical="center"/>
      <protection hidden="1"/>
    </xf>
    <xf numFmtId="167" fontId="68" fillId="4" borderId="39" xfId="15" applyNumberFormat="1" applyFont="1" applyFill="1" applyBorder="1" applyAlignment="1">
      <alignment horizontal="center" vertical="center"/>
    </xf>
    <xf numFmtId="0" fontId="65" fillId="0" borderId="2" xfId="0" applyNumberFormat="1" applyFont="1" applyBorder="1" applyAlignment="1" applyProtection="1">
      <alignment horizontal="center" vertical="center"/>
      <protection hidden="1"/>
    </xf>
    <xf numFmtId="49" fontId="68" fillId="0" borderId="2" xfId="16" applyNumberFormat="1" applyFont="1" applyBorder="1" applyAlignment="1">
      <alignment horizontal="center" vertical="center" wrapText="1"/>
    </xf>
    <xf numFmtId="49" fontId="60" fillId="0" borderId="16" xfId="0" applyNumberFormat="1" applyFont="1" applyBorder="1" applyAlignment="1" applyProtection="1">
      <alignment horizontal="center" vertical="center"/>
      <protection hidden="1"/>
    </xf>
    <xf numFmtId="0" fontId="60" fillId="0" borderId="2" xfId="11" applyNumberFormat="1" applyFont="1" applyBorder="1" applyAlignment="1" applyProtection="1">
      <alignment horizontal="center" vertical="center"/>
      <protection hidden="1"/>
    </xf>
    <xf numFmtId="0" fontId="60" fillId="0" borderId="4" xfId="11" applyNumberFormat="1" applyFont="1" applyBorder="1" applyAlignment="1" applyProtection="1">
      <alignment horizontal="center" vertical="center"/>
      <protection hidden="1"/>
    </xf>
    <xf numFmtId="1" fontId="68" fillId="4" borderId="24" xfId="0" applyNumberFormat="1" applyFont="1" applyFill="1" applyBorder="1" applyAlignment="1">
      <alignment horizontal="center" vertical="center"/>
    </xf>
    <xf numFmtId="164" fontId="68" fillId="0" borderId="23" xfId="0" applyFont="1" applyBorder="1" applyAlignment="1">
      <alignment horizontal="center" vertical="center"/>
    </xf>
    <xf numFmtId="170" fontId="69" fillId="3" borderId="61" xfId="15" applyNumberFormat="1" applyFont="1" applyFill="1" applyBorder="1" applyAlignment="1">
      <alignment horizontal="center" vertical="center" wrapText="1"/>
    </xf>
    <xf numFmtId="1" fontId="69" fillId="3" borderId="62" xfId="15" applyNumberFormat="1" applyFont="1" applyFill="1" applyBorder="1" applyAlignment="1">
      <alignment horizontal="center" vertical="center" wrapText="1"/>
    </xf>
    <xf numFmtId="164" fontId="69" fillId="3" borderId="63" xfId="15" applyFont="1" applyFill="1" applyBorder="1" applyAlignment="1">
      <alignment horizontal="center" vertical="center" wrapText="1"/>
    </xf>
    <xf numFmtId="0" fontId="0" fillId="0" borderId="64" xfId="0" applyNumberFormat="1" applyBorder="1" applyAlignment="1">
      <alignment horizontal="left" vertical="center"/>
    </xf>
    <xf numFmtId="0" fontId="0" fillId="0" borderId="65" xfId="0" applyNumberFormat="1" applyBorder="1" applyAlignment="1">
      <alignment horizontal="left" vertical="center"/>
    </xf>
    <xf numFmtId="165" fontId="68" fillId="0" borderId="50" xfId="0" applyNumberFormat="1" applyFont="1" applyBorder="1" applyAlignment="1">
      <alignment horizontal="center" vertical="center"/>
    </xf>
    <xf numFmtId="165" fontId="68" fillId="0" borderId="31" xfId="0" applyNumberFormat="1" applyFont="1" applyBorder="1" applyAlignment="1">
      <alignment horizontal="center" vertical="center"/>
    </xf>
    <xf numFmtId="164" fontId="68" fillId="3" borderId="31" xfId="15" applyFont="1" applyFill="1" applyBorder="1" applyAlignment="1">
      <alignment horizontal="left" vertical="center"/>
    </xf>
    <xf numFmtId="0" fontId="65" fillId="0" borderId="31" xfId="0" applyNumberFormat="1" applyFont="1" applyBorder="1" applyAlignment="1" applyProtection="1">
      <alignment horizontal="center" vertical="center"/>
      <protection hidden="1"/>
    </xf>
    <xf numFmtId="170" fontId="68" fillId="0" borderId="31" xfId="0" applyNumberFormat="1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167" fontId="68" fillId="4" borderId="39" xfId="0" applyNumberFormat="1" applyFont="1" applyFill="1" applyBorder="1" applyAlignment="1">
      <alignment horizontal="center" vertical="center"/>
    </xf>
    <xf numFmtId="170" fontId="50" fillId="0" borderId="23" xfId="0" applyNumberFormat="1" applyFont="1" applyBorder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70" fontId="50" fillId="0" borderId="24" xfId="0" applyNumberFormat="1" applyFont="1" applyBorder="1" applyAlignment="1">
      <alignment horizontal="center" vertical="center"/>
    </xf>
    <xf numFmtId="173" fontId="60" fillId="3" borderId="16" xfId="20" applyNumberFormat="1" applyFont="1" applyFill="1" applyBorder="1" applyAlignment="1">
      <alignment horizontal="center" vertical="center" shrinkToFit="1"/>
    </xf>
    <xf numFmtId="171" fontId="68" fillId="4" borderId="7" xfId="15" applyNumberFormat="1" applyFont="1" applyFill="1" applyBorder="1" applyAlignment="1">
      <alignment horizontal="center" vertical="center"/>
    </xf>
    <xf numFmtId="171" fontId="68" fillId="4" borderId="28" xfId="15" applyNumberFormat="1" applyFont="1" applyFill="1" applyBorder="1" applyAlignment="1">
      <alignment horizontal="center" vertical="center"/>
    </xf>
    <xf numFmtId="171" fontId="86" fillId="4" borderId="5" xfId="15" applyNumberFormat="1" applyFont="1" applyFill="1" applyBorder="1" applyAlignment="1">
      <alignment horizontal="center" vertical="center"/>
    </xf>
    <xf numFmtId="171" fontId="86" fillId="4" borderId="7" xfId="15" applyNumberFormat="1" applyFont="1" applyFill="1" applyBorder="1" applyAlignment="1">
      <alignment horizontal="center" vertical="center"/>
    </xf>
    <xf numFmtId="171" fontId="86" fillId="4" borderId="9" xfId="15" applyNumberFormat="1" applyFont="1" applyFill="1" applyBorder="1" applyAlignment="1">
      <alignment horizontal="center" vertical="center"/>
    </xf>
    <xf numFmtId="171" fontId="86" fillId="4" borderId="13" xfId="15" applyNumberFormat="1" applyFont="1" applyFill="1" applyBorder="1" applyAlignment="1">
      <alignment horizontal="center" vertical="center"/>
    </xf>
    <xf numFmtId="0" fontId="0" fillId="0" borderId="66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67" fontId="68" fillId="4" borderId="15" xfId="0" applyNumberFormat="1" applyFont="1" applyFill="1" applyBorder="1" applyAlignment="1">
      <alignment horizontal="center" vertical="center"/>
    </xf>
    <xf numFmtId="49" fontId="49" fillId="0" borderId="1" xfId="0" applyNumberFormat="1" applyFont="1" applyBorder="1" applyAlignment="1">
      <alignment horizontal="center" vertical="center"/>
    </xf>
    <xf numFmtId="49" fontId="49" fillId="3" borderId="1" xfId="16" applyNumberFormat="1" applyFont="1" applyFill="1" applyBorder="1" applyAlignment="1">
      <alignment horizontal="center" vertical="center" wrapText="1"/>
    </xf>
    <xf numFmtId="164" fontId="48" fillId="3" borderId="3" xfId="15" applyFont="1" applyFill="1" applyBorder="1" applyAlignment="1">
      <alignment horizontal="left" vertical="center"/>
    </xf>
    <xf numFmtId="49" fontId="48" fillId="3" borderId="4" xfId="16" applyNumberFormat="1" applyFont="1" applyFill="1" applyBorder="1" applyAlignment="1">
      <alignment horizontal="center" vertical="center" wrapText="1"/>
    </xf>
    <xf numFmtId="164" fontId="91" fillId="0" borderId="2" xfId="15" applyFont="1" applyBorder="1" applyAlignment="1">
      <alignment horizontal="left" vertical="center" wrapText="1"/>
    </xf>
    <xf numFmtId="2" fontId="93" fillId="0" borderId="3" xfId="21" applyNumberFormat="1" applyFont="1" applyFill="1" applyBorder="1" applyAlignment="1">
      <alignment horizontal="center" vertical="center"/>
    </xf>
    <xf numFmtId="164" fontId="68" fillId="3" borderId="56" xfId="15" applyFont="1" applyFill="1" applyBorder="1" applyAlignment="1">
      <alignment horizontal="center" vertical="center"/>
    </xf>
    <xf numFmtId="164" fontId="68" fillId="3" borderId="57" xfId="15" applyFont="1" applyFill="1" applyBorder="1" applyAlignment="1">
      <alignment horizontal="center" vertical="center"/>
    </xf>
    <xf numFmtId="164" fontId="68" fillId="3" borderId="38" xfId="15" applyFont="1" applyFill="1" applyBorder="1" applyAlignment="1">
      <alignment horizontal="center" vertical="center"/>
    </xf>
    <xf numFmtId="0" fontId="69" fillId="0" borderId="2" xfId="0" applyNumberFormat="1" applyFont="1" applyBorder="1" applyAlignment="1">
      <alignment horizontal="center" vertical="center"/>
    </xf>
    <xf numFmtId="165" fontId="47" fillId="3" borderId="2" xfId="15" applyNumberFormat="1" applyFont="1" applyFill="1" applyBorder="1" applyAlignment="1">
      <alignment horizontal="center" vertical="center"/>
    </xf>
    <xf numFmtId="165" fontId="47" fillId="3" borderId="3" xfId="15" applyNumberFormat="1" applyFont="1" applyFill="1" applyBorder="1" applyAlignment="1">
      <alignment horizontal="center" vertical="center"/>
    </xf>
    <xf numFmtId="0" fontId="69" fillId="0" borderId="50" xfId="0" applyNumberFormat="1" applyFont="1" applyBorder="1" applyAlignment="1">
      <alignment horizontal="center" vertical="center"/>
    </xf>
    <xf numFmtId="165" fontId="68" fillId="3" borderId="50" xfId="15" applyNumberFormat="1" applyFont="1" applyFill="1" applyBorder="1" applyAlignment="1">
      <alignment horizontal="center" vertical="center"/>
    </xf>
    <xf numFmtId="1" fontId="68" fillId="7" borderId="36" xfId="0" applyNumberFormat="1" applyFont="1" applyFill="1" applyBorder="1" applyAlignment="1">
      <alignment horizontal="center" vertical="center"/>
    </xf>
    <xf numFmtId="167" fontId="68" fillId="4" borderId="3" xfId="15" applyNumberFormat="1" applyFont="1" applyFill="1" applyBorder="1" applyAlignment="1">
      <alignment horizontal="center" vertical="center"/>
    </xf>
    <xf numFmtId="164" fontId="75" fillId="5" borderId="3" xfId="15" applyFont="1" applyFill="1" applyBorder="1" applyAlignment="1">
      <alignment horizontal="center" vertical="center"/>
    </xf>
    <xf numFmtId="167" fontId="68" fillId="4" borderId="1" xfId="15" applyNumberFormat="1" applyFont="1" applyFill="1" applyBorder="1" applyAlignment="1">
      <alignment horizontal="center" vertical="center"/>
    </xf>
    <xf numFmtId="167" fontId="68" fillId="4" borderId="4" xfId="15" applyNumberFormat="1" applyFont="1" applyFill="1" applyBorder="1" applyAlignment="1">
      <alignment horizontal="center" vertical="center"/>
    </xf>
    <xf numFmtId="0" fontId="69" fillId="0" borderId="30" xfId="0" applyNumberFormat="1" applyFont="1" applyBorder="1" applyAlignment="1">
      <alignment horizontal="center" vertical="center"/>
    </xf>
    <xf numFmtId="165" fontId="47" fillId="3" borderId="50" xfId="15" applyNumberFormat="1" applyFont="1" applyFill="1" applyBorder="1" applyAlignment="1">
      <alignment horizontal="center" vertical="center"/>
    </xf>
    <xf numFmtId="167" fontId="68" fillId="4" borderId="32" xfId="15" applyNumberFormat="1" applyFont="1" applyFill="1" applyBorder="1" applyAlignment="1">
      <alignment horizontal="center" vertical="center"/>
    </xf>
    <xf numFmtId="164" fontId="75" fillId="5" borderId="56" xfId="15" applyFont="1" applyFill="1" applyBorder="1" applyAlignment="1">
      <alignment horizontal="center" vertical="center"/>
    </xf>
    <xf numFmtId="1" fontId="68" fillId="7" borderId="68" xfId="0" applyNumberFormat="1" applyFont="1" applyFill="1" applyBorder="1" applyAlignment="1">
      <alignment horizontal="center" vertical="center"/>
    </xf>
    <xf numFmtId="167" fontId="68" fillId="4" borderId="37" xfId="15" applyNumberFormat="1" applyFont="1" applyFill="1" applyBorder="1" applyAlignment="1">
      <alignment horizontal="center" vertical="center"/>
    </xf>
    <xf numFmtId="49" fontId="47" fillId="3" borderId="2" xfId="16" applyNumberFormat="1" applyFont="1" applyFill="1" applyBorder="1" applyAlignment="1">
      <alignment horizontal="center" vertical="center" wrapText="1"/>
    </xf>
    <xf numFmtId="49" fontId="47" fillId="3" borderId="1" xfId="16" applyNumberFormat="1" applyFont="1" applyFill="1" applyBorder="1" applyAlignment="1">
      <alignment horizontal="center" vertical="center" wrapText="1"/>
    </xf>
    <xf numFmtId="0" fontId="76" fillId="0" borderId="50" xfId="4" applyFont="1" applyBorder="1" applyAlignment="1">
      <alignment horizontal="left" vertical="center"/>
    </xf>
    <xf numFmtId="167" fontId="47" fillId="4" borderId="28" xfId="0" applyNumberFormat="1" applyFont="1" applyFill="1" applyBorder="1" applyAlignment="1">
      <alignment horizontal="center" vertical="center"/>
    </xf>
    <xf numFmtId="167" fontId="47" fillId="4" borderId="3" xfId="0" applyNumberFormat="1" applyFont="1" applyFill="1" applyBorder="1" applyAlignment="1">
      <alignment horizontal="center" vertical="center"/>
    </xf>
    <xf numFmtId="167" fontId="47" fillId="4" borderId="39" xfId="0" applyNumberFormat="1" applyFont="1" applyFill="1" applyBorder="1" applyAlignment="1">
      <alignment horizontal="center" vertical="center"/>
    </xf>
    <xf numFmtId="167" fontId="47" fillId="4" borderId="7" xfId="15" applyNumberFormat="1" applyFont="1" applyFill="1" applyBorder="1" applyAlignment="1">
      <alignment horizontal="center" vertical="center"/>
    </xf>
    <xf numFmtId="167" fontId="47" fillId="4" borderId="7" xfId="0" applyNumberFormat="1" applyFont="1" applyFill="1" applyBorder="1" applyAlignment="1">
      <alignment horizontal="center" vertical="center"/>
    </xf>
    <xf numFmtId="167" fontId="47" fillId="4" borderId="13" xfId="15" applyNumberFormat="1" applyFont="1" applyFill="1" applyBorder="1" applyAlignment="1">
      <alignment horizontal="center" vertical="center"/>
    </xf>
    <xf numFmtId="167" fontId="47" fillId="4" borderId="5" xfId="0" applyNumberFormat="1" applyFont="1" applyFill="1" applyBorder="1" applyAlignment="1">
      <alignment horizontal="center" vertical="center"/>
    </xf>
    <xf numFmtId="167" fontId="47" fillId="4" borderId="13" xfId="0" applyNumberFormat="1" applyFont="1" applyFill="1" applyBorder="1" applyAlignment="1">
      <alignment horizontal="center" vertical="center"/>
    </xf>
    <xf numFmtId="168" fontId="68" fillId="0" borderId="0" xfId="0" applyNumberFormat="1" applyFont="1" applyAlignment="1">
      <alignment horizontal="center" vertical="center"/>
    </xf>
    <xf numFmtId="171" fontId="79" fillId="0" borderId="0" xfId="0" applyNumberFormat="1" applyFont="1" applyAlignment="1">
      <alignment horizontal="center" vertical="center"/>
    </xf>
    <xf numFmtId="1" fontId="85" fillId="0" borderId="3" xfId="0" applyNumberFormat="1" applyFont="1" applyBorder="1" applyAlignment="1">
      <alignment horizontal="center" vertical="center"/>
    </xf>
    <xf numFmtId="1" fontId="85" fillId="0" borderId="8" xfId="0" applyNumberFormat="1" applyFont="1" applyBorder="1" applyAlignment="1">
      <alignment horizontal="center" vertical="center"/>
    </xf>
    <xf numFmtId="1" fontId="69" fillId="4" borderId="69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/>
    </xf>
    <xf numFmtId="164" fontId="86" fillId="0" borderId="3" xfId="0" applyFont="1" applyBorder="1" applyAlignment="1">
      <alignment horizontal="center" vertical="center"/>
    </xf>
    <xf numFmtId="164" fontId="86" fillId="0" borderId="4" xfId="0" applyFont="1" applyBorder="1" applyAlignment="1">
      <alignment horizontal="center" vertical="center"/>
    </xf>
    <xf numFmtId="164" fontId="69" fillId="3" borderId="1" xfId="16" applyFont="1" applyFill="1" applyBorder="1" applyAlignment="1">
      <alignment horizontal="center" vertical="center" wrapText="1"/>
    </xf>
    <xf numFmtId="164" fontId="69" fillId="3" borderId="3" xfId="16" applyFont="1" applyFill="1" applyBorder="1" applyAlignment="1">
      <alignment horizontal="center" vertical="center" wrapText="1"/>
    </xf>
    <xf numFmtId="164" fontId="69" fillId="3" borderId="4" xfId="16" applyFont="1" applyFill="1" applyBorder="1" applyAlignment="1">
      <alignment horizontal="center" vertical="center" wrapText="1"/>
    </xf>
    <xf numFmtId="164" fontId="68" fillId="0" borderId="3" xfId="0" applyFont="1" applyBorder="1" applyAlignment="1">
      <alignment horizontal="center" vertical="center"/>
    </xf>
    <xf numFmtId="164" fontId="68" fillId="0" borderId="4" xfId="0" applyFont="1" applyBorder="1" applyAlignment="1">
      <alignment horizontal="center" vertical="center"/>
    </xf>
    <xf numFmtId="164" fontId="83" fillId="7" borderId="69" xfId="15" applyFont="1" applyFill="1" applyBorder="1" applyAlignment="1">
      <alignment vertical="center" wrapText="1"/>
    </xf>
    <xf numFmtId="1" fontId="68" fillId="7" borderId="69" xfId="0" applyNumberFormat="1" applyFont="1" applyFill="1" applyBorder="1" applyAlignment="1">
      <alignment horizontal="center" vertical="center"/>
    </xf>
    <xf numFmtId="1" fontId="68" fillId="7" borderId="41" xfId="0" applyNumberFormat="1" applyFont="1" applyFill="1" applyBorder="1" applyAlignment="1">
      <alignment horizontal="center" vertical="center"/>
    </xf>
    <xf numFmtId="1" fontId="68" fillId="7" borderId="35" xfId="0" applyNumberFormat="1" applyFont="1" applyFill="1" applyBorder="1" applyAlignment="1">
      <alignment horizontal="center" vertical="center"/>
    </xf>
    <xf numFmtId="1" fontId="53" fillId="7" borderId="5" xfId="0" applyNumberFormat="1" applyFont="1" applyFill="1" applyBorder="1" applyAlignment="1">
      <alignment horizontal="center" vertical="center"/>
    </xf>
    <xf numFmtId="167" fontId="74" fillId="4" borderId="14" xfId="15" applyNumberFormat="1" applyFont="1" applyFill="1" applyBorder="1" applyAlignment="1">
      <alignment horizontal="center" vertical="center"/>
    </xf>
    <xf numFmtId="167" fontId="74" fillId="4" borderId="20" xfId="15" applyNumberFormat="1" applyFont="1" applyFill="1" applyBorder="1" applyAlignment="1">
      <alignment horizontal="center" vertical="center"/>
    </xf>
    <xf numFmtId="167" fontId="74" fillId="4" borderId="27" xfId="15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left" vertical="center"/>
    </xf>
    <xf numFmtId="167" fontId="71" fillId="4" borderId="20" xfId="15" applyNumberFormat="1" applyFont="1" applyFill="1" applyBorder="1" applyAlignment="1">
      <alignment horizontal="center" vertical="center"/>
    </xf>
    <xf numFmtId="164" fontId="73" fillId="0" borderId="50" xfId="0" applyFont="1" applyBorder="1" applyAlignment="1">
      <alignment horizontal="center" vertical="center" wrapText="1"/>
    </xf>
    <xf numFmtId="164" fontId="42" fillId="0" borderId="0" xfId="0" applyFont="1" applyAlignment="1">
      <alignment vertical="center"/>
    </xf>
    <xf numFmtId="164" fontId="42" fillId="0" borderId="0" xfId="0" applyFont="1" applyAlignment="1">
      <alignment horizontal="center" vertical="center"/>
    </xf>
    <xf numFmtId="0" fontId="0" fillId="0" borderId="73" xfId="0" applyNumberFormat="1" applyBorder="1" applyAlignment="1">
      <alignment horizontal="left" vertical="center"/>
    </xf>
    <xf numFmtId="165" fontId="42" fillId="0" borderId="1" xfId="0" applyNumberFormat="1" applyFont="1" applyBorder="1" applyAlignment="1">
      <alignment horizontal="center" vertical="center"/>
    </xf>
    <xf numFmtId="170" fontId="42" fillId="0" borderId="23" xfId="0" applyNumberFormat="1" applyFont="1" applyBorder="1" applyAlignment="1">
      <alignment horizontal="center" vertical="center"/>
    </xf>
    <xf numFmtId="49" fontId="42" fillId="0" borderId="1" xfId="16" applyNumberFormat="1" applyFont="1" applyBorder="1" applyAlignment="1">
      <alignment horizontal="center" vertical="center" wrapText="1"/>
    </xf>
    <xf numFmtId="1" fontId="42" fillId="7" borderId="5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70" fontId="42" fillId="0" borderId="0" xfId="0" applyNumberFormat="1" applyFont="1" applyAlignment="1">
      <alignment horizontal="center" vertical="center"/>
    </xf>
    <xf numFmtId="49" fontId="42" fillId="0" borderId="3" xfId="16" applyNumberFormat="1" applyFont="1" applyBorder="1" applyAlignment="1">
      <alignment horizontal="center" vertical="center" wrapText="1"/>
    </xf>
    <xf numFmtId="1" fontId="42" fillId="7" borderId="7" xfId="0" applyNumberFormat="1" applyFont="1" applyFill="1" applyBorder="1" applyAlignment="1">
      <alignment horizontal="center" vertical="center"/>
    </xf>
    <xf numFmtId="170" fontId="42" fillId="0" borderId="24" xfId="0" applyNumberFormat="1" applyFont="1" applyBorder="1" applyAlignment="1">
      <alignment horizontal="center" vertical="center"/>
    </xf>
    <xf numFmtId="49" fontId="42" fillId="0" borderId="4" xfId="16" applyNumberFormat="1" applyFont="1" applyBorder="1" applyAlignment="1">
      <alignment horizontal="center" vertical="center" wrapText="1"/>
    </xf>
    <xf numFmtId="1" fontId="42" fillId="7" borderId="9" xfId="0" applyNumberFormat="1" applyFont="1" applyFill="1" applyBorder="1" applyAlignment="1">
      <alignment horizontal="center" vertical="center"/>
    </xf>
    <xf numFmtId="1" fontId="42" fillId="7" borderId="69" xfId="0" applyNumberFormat="1" applyFont="1" applyFill="1" applyBorder="1" applyAlignment="1">
      <alignment horizontal="center" vertical="center"/>
    </xf>
    <xf numFmtId="165" fontId="42" fillId="3" borderId="2" xfId="15" applyNumberFormat="1" applyFont="1" applyFill="1" applyBorder="1" applyAlignment="1">
      <alignment horizontal="center" vertical="center"/>
    </xf>
    <xf numFmtId="49" fontId="42" fillId="3" borderId="2" xfId="16" applyNumberFormat="1" applyFont="1" applyFill="1" applyBorder="1" applyAlignment="1">
      <alignment horizontal="center" vertical="center" wrapText="1"/>
    </xf>
    <xf numFmtId="1" fontId="42" fillId="7" borderId="13" xfId="0" applyNumberFormat="1" applyFont="1" applyFill="1" applyBorder="1" applyAlignment="1">
      <alignment horizontal="center" vertical="center"/>
    </xf>
    <xf numFmtId="165" fontId="42" fillId="0" borderId="2" xfId="15" applyNumberFormat="1" applyFont="1" applyBorder="1" applyAlignment="1">
      <alignment horizontal="center" vertical="center"/>
    </xf>
    <xf numFmtId="49" fontId="42" fillId="0" borderId="2" xfId="16" applyNumberFormat="1" applyFont="1" applyBorder="1" applyAlignment="1">
      <alignment horizontal="center" vertical="center" wrapText="1"/>
    </xf>
    <xf numFmtId="165" fontId="42" fillId="3" borderId="3" xfId="15" applyNumberFormat="1" applyFont="1" applyFill="1" applyBorder="1" applyAlignment="1">
      <alignment horizontal="center" vertical="center"/>
    </xf>
    <xf numFmtId="164" fontId="42" fillId="3" borderId="4" xfId="15" applyFont="1" applyFill="1" applyBorder="1" applyAlignment="1">
      <alignment horizontal="left" vertical="center"/>
    </xf>
    <xf numFmtId="165" fontId="42" fillId="3" borderId="4" xfId="15" applyNumberFormat="1" applyFont="1" applyFill="1" applyBorder="1" applyAlignment="1">
      <alignment horizontal="center" vertical="center"/>
    </xf>
    <xf numFmtId="167" fontId="74" fillId="4" borderId="37" xfId="15" applyNumberFormat="1" applyFont="1" applyFill="1" applyBorder="1" applyAlignment="1">
      <alignment horizontal="center" vertical="center"/>
    </xf>
    <xf numFmtId="1" fontId="42" fillId="7" borderId="39" xfId="0" applyNumberFormat="1" applyFont="1" applyFill="1" applyBorder="1" applyAlignment="1">
      <alignment horizontal="center" vertical="center"/>
    </xf>
    <xf numFmtId="49" fontId="42" fillId="3" borderId="3" xfId="16" applyNumberFormat="1" applyFont="1" applyFill="1" applyBorder="1" applyAlignment="1">
      <alignment horizontal="center" vertical="center" wrapText="1"/>
    </xf>
    <xf numFmtId="1" fontId="42" fillId="7" borderId="28" xfId="0" applyNumberFormat="1" applyFont="1" applyFill="1" applyBorder="1" applyAlignment="1">
      <alignment horizontal="center" vertical="center"/>
    </xf>
    <xf numFmtId="164" fontId="42" fillId="3" borderId="3" xfId="15" applyFont="1" applyFill="1" applyBorder="1" applyAlignment="1">
      <alignment horizontal="left" vertical="center"/>
    </xf>
    <xf numFmtId="165" fontId="42" fillId="3" borderId="1" xfId="15" applyNumberFormat="1" applyFont="1" applyFill="1" applyBorder="1" applyAlignment="1">
      <alignment horizontal="center" vertical="center"/>
    </xf>
    <xf numFmtId="170" fontId="42" fillId="0" borderId="1" xfId="0" applyNumberFormat="1" applyFont="1" applyBorder="1" applyAlignment="1">
      <alignment horizontal="center" vertical="center"/>
    </xf>
    <xf numFmtId="49" fontId="42" fillId="3" borderId="1" xfId="16" applyNumberFormat="1" applyFont="1" applyFill="1" applyBorder="1" applyAlignment="1">
      <alignment horizontal="center" vertical="center" wrapText="1"/>
    </xf>
    <xf numFmtId="170" fontId="42" fillId="0" borderId="3" xfId="0" applyNumberFormat="1" applyFont="1" applyBorder="1" applyAlignment="1">
      <alignment horizontal="center" vertical="center"/>
    </xf>
    <xf numFmtId="164" fontId="42" fillId="3" borderId="16" xfId="15" applyFont="1" applyFill="1" applyBorder="1" applyAlignment="1">
      <alignment horizontal="left" vertical="center"/>
    </xf>
    <xf numFmtId="165" fontId="42" fillId="3" borderId="16" xfId="15" applyNumberFormat="1" applyFont="1" applyFill="1" applyBorder="1" applyAlignment="1">
      <alignment horizontal="center" vertical="center"/>
    </xf>
    <xf numFmtId="49" fontId="42" fillId="0" borderId="16" xfId="16" applyNumberFormat="1" applyFont="1" applyBorder="1" applyAlignment="1">
      <alignment horizontal="center" vertical="center" wrapText="1"/>
    </xf>
    <xf numFmtId="167" fontId="74" fillId="4" borderId="21" xfId="15" applyNumberFormat="1" applyFont="1" applyFill="1" applyBorder="1" applyAlignment="1">
      <alignment horizontal="center" vertical="center"/>
    </xf>
    <xf numFmtId="170" fontId="42" fillId="0" borderId="4" xfId="0" applyNumberFormat="1" applyFont="1" applyBorder="1" applyAlignment="1">
      <alignment horizontal="center" vertical="center"/>
    </xf>
    <xf numFmtId="1" fontId="42" fillId="7" borderId="41" xfId="0" applyNumberFormat="1" applyFont="1" applyFill="1" applyBorder="1" applyAlignment="1">
      <alignment horizontal="center" vertical="center"/>
    </xf>
    <xf numFmtId="165" fontId="42" fillId="0" borderId="1" xfId="15" applyNumberFormat="1" applyFont="1" applyBorder="1" applyAlignment="1">
      <alignment horizontal="center" vertical="center"/>
    </xf>
    <xf numFmtId="165" fontId="42" fillId="0" borderId="3" xfId="15" applyNumberFormat="1" applyFont="1" applyBorder="1" applyAlignment="1">
      <alignment horizontal="center" vertical="center"/>
    </xf>
    <xf numFmtId="165" fontId="42" fillId="0" borderId="4" xfId="15" applyNumberFormat="1" applyFont="1" applyBorder="1" applyAlignment="1">
      <alignment horizontal="center" vertical="center"/>
    </xf>
    <xf numFmtId="164" fontId="42" fillId="3" borderId="57" xfId="15" applyFont="1" applyFill="1" applyBorder="1" applyAlignment="1">
      <alignment horizontal="center" vertical="center" wrapText="1"/>
    </xf>
    <xf numFmtId="164" fontId="42" fillId="3" borderId="1" xfId="15" applyFont="1" applyFill="1" applyBorder="1" applyAlignment="1">
      <alignment horizontal="left" vertical="center"/>
    </xf>
    <xf numFmtId="164" fontId="42" fillId="3" borderId="50" xfId="15" applyFont="1" applyFill="1" applyBorder="1" applyAlignment="1">
      <alignment horizontal="left" vertical="center"/>
    </xf>
    <xf numFmtId="49" fontId="69" fillId="3" borderId="50" xfId="16" applyNumberFormat="1" applyFont="1" applyFill="1" applyBorder="1" applyAlignment="1">
      <alignment horizontal="center" vertical="center" wrapText="1"/>
    </xf>
    <xf numFmtId="165" fontId="42" fillId="3" borderId="50" xfId="15" applyNumberFormat="1" applyFont="1" applyFill="1" applyBorder="1" applyAlignment="1">
      <alignment horizontal="center" vertical="center"/>
    </xf>
    <xf numFmtId="1" fontId="69" fillId="0" borderId="50" xfId="0" applyNumberFormat="1" applyFont="1" applyBorder="1" applyAlignment="1">
      <alignment horizontal="center" vertical="center"/>
    </xf>
    <xf numFmtId="49" fontId="42" fillId="0" borderId="50" xfId="16" applyNumberFormat="1" applyFont="1" applyBorder="1" applyAlignment="1">
      <alignment horizontal="center" vertical="center" wrapText="1"/>
    </xf>
    <xf numFmtId="167" fontId="71" fillId="4" borderId="45" xfId="15" applyNumberFormat="1" applyFont="1" applyFill="1" applyBorder="1" applyAlignment="1">
      <alignment horizontal="center" vertical="center"/>
    </xf>
    <xf numFmtId="164" fontId="75" fillId="5" borderId="57" xfId="15" applyFont="1" applyFill="1" applyBorder="1" applyAlignment="1">
      <alignment horizontal="center" vertical="center"/>
    </xf>
    <xf numFmtId="1" fontId="42" fillId="7" borderId="74" xfId="0" applyNumberFormat="1" applyFont="1" applyFill="1" applyBorder="1" applyAlignment="1">
      <alignment horizontal="center" vertical="center"/>
    </xf>
    <xf numFmtId="164" fontId="42" fillId="0" borderId="0" xfId="0" applyFont="1" applyAlignment="1">
      <alignment horizontal="left" vertical="center"/>
    </xf>
    <xf numFmtId="165" fontId="42" fillId="0" borderId="0" xfId="0" applyNumberFormat="1" applyFont="1" applyAlignment="1">
      <alignment horizontal="center" vertical="center"/>
    </xf>
    <xf numFmtId="167" fontId="42" fillId="0" borderId="0" xfId="0" applyNumberFormat="1" applyFont="1" applyAlignment="1">
      <alignment vertical="center"/>
    </xf>
    <xf numFmtId="1" fontId="42" fillId="0" borderId="0" xfId="0" applyNumberFormat="1" applyFont="1" applyAlignment="1">
      <alignment horizontal="center" vertical="center"/>
    </xf>
    <xf numFmtId="164" fontId="41" fillId="0" borderId="0" xfId="0" applyFont="1" applyAlignment="1">
      <alignment horizontal="center" vertical="center"/>
    </xf>
    <xf numFmtId="164" fontId="40" fillId="0" borderId="0" xfId="0" applyFont="1" applyAlignment="1">
      <alignment vertical="center"/>
    </xf>
    <xf numFmtId="164" fontId="95" fillId="0" borderId="0" xfId="0" applyFont="1" applyAlignment="1">
      <alignment vertical="center"/>
    </xf>
    <xf numFmtId="164" fontId="71" fillId="0" borderId="0" xfId="0" applyFont="1" applyAlignment="1">
      <alignment vertical="center"/>
    </xf>
    <xf numFmtId="164" fontId="96" fillId="0" borderId="0" xfId="0" applyFont="1" applyAlignment="1">
      <alignment vertical="center"/>
    </xf>
    <xf numFmtId="0" fontId="69" fillId="0" borderId="30" xfId="0" applyNumberFormat="1" applyFont="1" applyBorder="1" applyAlignment="1">
      <alignment horizontal="center" vertical="center" wrapText="1"/>
    </xf>
    <xf numFmtId="0" fontId="69" fillId="0" borderId="50" xfId="0" applyNumberFormat="1" applyFont="1" applyBorder="1" applyAlignment="1">
      <alignment horizontal="center" vertical="center" wrapText="1"/>
    </xf>
    <xf numFmtId="164" fontId="39" fillId="0" borderId="3" xfId="0" applyFont="1" applyBorder="1" applyAlignment="1">
      <alignment horizontal="left" vertical="center"/>
    </xf>
    <xf numFmtId="0" fontId="69" fillId="0" borderId="31" xfId="0" applyNumberFormat="1" applyFont="1" applyBorder="1" applyAlignment="1">
      <alignment vertical="center" wrapText="1"/>
    </xf>
    <xf numFmtId="49" fontId="37" fillId="3" borderId="4" xfId="16" applyNumberFormat="1" applyFont="1" applyFill="1" applyBorder="1" applyAlignment="1">
      <alignment horizontal="center" vertical="center" wrapText="1"/>
    </xf>
    <xf numFmtId="164" fontId="36" fillId="0" borderId="1" xfId="0" applyFont="1" applyBorder="1" applyAlignment="1">
      <alignment horizontal="left" vertical="center"/>
    </xf>
    <xf numFmtId="165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164" fontId="36" fillId="0" borderId="3" xfId="0" applyFont="1" applyBorder="1" applyAlignment="1">
      <alignment horizontal="left" vertical="center"/>
    </xf>
    <xf numFmtId="165" fontId="36" fillId="0" borderId="3" xfId="0" applyNumberFormat="1" applyFont="1" applyBorder="1" applyAlignment="1">
      <alignment horizontal="center" vertical="center"/>
    </xf>
    <xf numFmtId="170" fontId="36" fillId="0" borderId="70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167" fontId="36" fillId="4" borderId="7" xfId="0" applyNumberFormat="1" applyFont="1" applyFill="1" applyBorder="1" applyAlignment="1">
      <alignment horizontal="center" vertical="center"/>
    </xf>
    <xf numFmtId="164" fontId="36" fillId="0" borderId="4" xfId="0" applyFont="1" applyBorder="1" applyAlignment="1">
      <alignment horizontal="left" vertical="center"/>
    </xf>
    <xf numFmtId="165" fontId="36" fillId="0" borderId="4" xfId="0" applyNumberFormat="1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1" fontId="36" fillId="7" borderId="5" xfId="0" applyNumberFormat="1" applyFont="1" applyFill="1" applyBorder="1" applyAlignment="1">
      <alignment horizontal="center" vertical="center"/>
    </xf>
    <xf numFmtId="1" fontId="36" fillId="7" borderId="7" xfId="0" applyNumberFormat="1" applyFont="1" applyFill="1" applyBorder="1" applyAlignment="1">
      <alignment horizontal="center" vertical="center"/>
    </xf>
    <xf numFmtId="1" fontId="36" fillId="7" borderId="9" xfId="0" applyNumberFormat="1" applyFont="1" applyFill="1" applyBorder="1" applyAlignment="1">
      <alignment horizontal="center" vertical="center"/>
    </xf>
    <xf numFmtId="164" fontId="35" fillId="0" borderId="0" xfId="0" applyFont="1" applyAlignment="1">
      <alignment vertical="center"/>
    </xf>
    <xf numFmtId="165" fontId="97" fillId="0" borderId="3" xfId="0" applyNumberFormat="1" applyFont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70" fontId="35" fillId="0" borderId="3" xfId="0" applyNumberFormat="1" applyFont="1" applyBorder="1" applyAlignment="1">
      <alignment horizontal="center" vertical="center"/>
    </xf>
    <xf numFmtId="165" fontId="86" fillId="0" borderId="3" xfId="0" applyNumberFormat="1" applyFont="1" applyBorder="1" applyAlignment="1">
      <alignment horizontal="center" vertical="center"/>
    </xf>
    <xf numFmtId="165" fontId="97" fillId="0" borderId="4" xfId="0" applyNumberFormat="1" applyFont="1" applyBorder="1" applyAlignment="1">
      <alignment horizontal="center" vertical="center"/>
    </xf>
    <xf numFmtId="165" fontId="35" fillId="0" borderId="4" xfId="0" applyNumberFormat="1" applyFont="1" applyBorder="1" applyAlignment="1">
      <alignment horizontal="center" vertical="center"/>
    </xf>
    <xf numFmtId="170" fontId="35" fillId="0" borderId="4" xfId="0" applyNumberFormat="1" applyFont="1" applyBorder="1" applyAlignment="1">
      <alignment horizontal="center" vertical="center"/>
    </xf>
    <xf numFmtId="1" fontId="35" fillId="7" borderId="3" xfId="0" applyNumberFormat="1" applyFont="1" applyFill="1" applyBorder="1" applyAlignment="1">
      <alignment horizontal="center" vertical="center"/>
    </xf>
    <xf numFmtId="177" fontId="76" fillId="6" borderId="7" xfId="0" applyNumberFormat="1" applyFont="1" applyFill="1" applyBorder="1" applyAlignment="1">
      <alignment horizontal="center" vertical="center"/>
    </xf>
    <xf numFmtId="177" fontId="74" fillId="6" borderId="7" xfId="0" applyNumberFormat="1" applyFont="1" applyFill="1" applyBorder="1" applyAlignment="1">
      <alignment horizontal="center" vertical="center"/>
    </xf>
    <xf numFmtId="177" fontId="76" fillId="6" borderId="9" xfId="0" applyNumberFormat="1" applyFont="1" applyFill="1" applyBorder="1" applyAlignment="1">
      <alignment horizontal="center" vertical="center"/>
    </xf>
    <xf numFmtId="170" fontId="42" fillId="0" borderId="50" xfId="0" applyNumberFormat="1" applyFont="1" applyBorder="1" applyAlignment="1">
      <alignment horizontal="center" vertical="center"/>
    </xf>
    <xf numFmtId="165" fontId="33" fillId="3" borderId="1" xfId="15" applyNumberFormat="1" applyFont="1" applyFill="1" applyBorder="1" applyAlignment="1">
      <alignment horizontal="center" vertical="center"/>
    </xf>
    <xf numFmtId="165" fontId="33" fillId="3" borderId="3" xfId="15" applyNumberFormat="1" applyFont="1" applyFill="1" applyBorder="1" applyAlignment="1">
      <alignment horizontal="center" vertical="center"/>
    </xf>
    <xf numFmtId="164" fontId="33" fillId="3" borderId="4" xfId="15" applyFont="1" applyFill="1" applyBorder="1" applyAlignment="1">
      <alignment horizontal="left" vertical="center"/>
    </xf>
    <xf numFmtId="165" fontId="33" fillId="3" borderId="4" xfId="15" applyNumberFormat="1" applyFont="1" applyFill="1" applyBorder="1" applyAlignment="1">
      <alignment horizontal="center" vertical="center"/>
    </xf>
    <xf numFmtId="49" fontId="33" fillId="3" borderId="1" xfId="16" applyNumberFormat="1" applyFont="1" applyFill="1" applyBorder="1" applyAlignment="1">
      <alignment horizontal="center" vertical="center" wrapText="1"/>
    </xf>
    <xf numFmtId="49" fontId="33" fillId="3" borderId="3" xfId="16" applyNumberFormat="1" applyFont="1" applyFill="1" applyBorder="1" applyAlignment="1">
      <alignment horizontal="center" vertical="center" wrapText="1"/>
    </xf>
    <xf numFmtId="49" fontId="33" fillId="0" borderId="4" xfId="16" applyNumberFormat="1" applyFont="1" applyBorder="1" applyAlignment="1">
      <alignment horizontal="center" vertical="center" wrapText="1"/>
    </xf>
    <xf numFmtId="170" fontId="42" fillId="0" borderId="30" xfId="0" applyNumberFormat="1" applyFont="1" applyBorder="1" applyAlignment="1">
      <alignment horizontal="center" vertical="center"/>
    </xf>
    <xf numFmtId="170" fontId="42" fillId="0" borderId="31" xfId="0" applyNumberFormat="1" applyFont="1" applyBorder="1" applyAlignment="1">
      <alignment horizontal="center" vertical="center"/>
    </xf>
    <xf numFmtId="49" fontId="33" fillId="0" borderId="1" xfId="16" applyNumberFormat="1" applyFont="1" applyBorder="1" applyAlignment="1">
      <alignment horizontal="center" vertical="center" wrapText="1"/>
    </xf>
    <xf numFmtId="167" fontId="74" fillId="4" borderId="1" xfId="15" applyNumberFormat="1" applyFont="1" applyFill="1" applyBorder="1" applyAlignment="1">
      <alignment horizontal="center" vertical="center"/>
    </xf>
    <xf numFmtId="167" fontId="74" fillId="4" borderId="4" xfId="15" applyNumberFormat="1" applyFont="1" applyFill="1" applyBorder="1" applyAlignment="1">
      <alignment horizontal="center" vertical="center"/>
    </xf>
    <xf numFmtId="164" fontId="75" fillId="5" borderId="4" xfId="15" applyFont="1" applyFill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" fontId="69" fillId="3" borderId="75" xfId="15" applyNumberFormat="1" applyFont="1" applyFill="1" applyBorder="1" applyAlignment="1">
      <alignment horizontal="center" vertical="center" wrapText="1"/>
    </xf>
    <xf numFmtId="164" fontId="69" fillId="3" borderId="76" xfId="15" applyFont="1" applyFill="1" applyBorder="1" applyAlignment="1">
      <alignment horizontal="center" vertical="center" wrapText="1"/>
    </xf>
    <xf numFmtId="0" fontId="76" fillId="0" borderId="1" xfId="4" applyFont="1" applyBorder="1" applyAlignment="1">
      <alignment horizontal="left" vertical="center"/>
    </xf>
    <xf numFmtId="0" fontId="76" fillId="0" borderId="4" xfId="4" applyFont="1" applyBorder="1" applyAlignment="1">
      <alignment horizontal="left" vertical="center"/>
    </xf>
    <xf numFmtId="164" fontId="98" fillId="0" borderId="0" xfId="0" applyFont="1" applyAlignment="1">
      <alignment horizontal="left" vertical="top" wrapText="1"/>
    </xf>
    <xf numFmtId="0" fontId="76" fillId="0" borderId="2" xfId="4" applyFont="1" applyBorder="1" applyAlignment="1">
      <alignment horizontal="left" vertical="center"/>
    </xf>
    <xf numFmtId="0" fontId="76" fillId="0" borderId="16" xfId="4" applyFont="1" applyBorder="1" applyAlignment="1">
      <alignment horizontal="left" vertical="center"/>
    </xf>
    <xf numFmtId="0" fontId="76" fillId="0" borderId="3" xfId="22" applyNumberFormat="1" applyFont="1" applyBorder="1" applyAlignment="1">
      <alignment horizontal="left" vertical="center"/>
    </xf>
    <xf numFmtId="0" fontId="76" fillId="0" borderId="10" xfId="4" applyFont="1" applyBorder="1" applyAlignment="1">
      <alignment horizontal="left" vertical="center"/>
    </xf>
    <xf numFmtId="0" fontId="76" fillId="0" borderId="30" xfId="4" applyFont="1" applyBorder="1" applyAlignment="1">
      <alignment horizontal="left" vertical="center"/>
    </xf>
    <xf numFmtId="0" fontId="76" fillId="0" borderId="49" xfId="5" applyFont="1" applyBorder="1" applyAlignment="1">
      <alignment horizontal="left" vertical="center" wrapText="1"/>
    </xf>
    <xf numFmtId="164" fontId="83" fillId="0" borderId="1" xfId="15" applyFont="1" applyBorder="1" applyAlignment="1">
      <alignment horizontal="center" vertical="center" wrapText="1"/>
    </xf>
    <xf numFmtId="164" fontId="83" fillId="0" borderId="3" xfId="15" applyFont="1" applyBorder="1" applyAlignment="1">
      <alignment horizontal="center" vertical="center" wrapText="1"/>
    </xf>
    <xf numFmtId="164" fontId="83" fillId="0" borderId="4" xfId="15" applyFont="1" applyBorder="1" applyAlignment="1">
      <alignment horizontal="center" vertical="center" wrapText="1"/>
    </xf>
    <xf numFmtId="170" fontId="42" fillId="0" borderId="48" xfId="0" applyNumberFormat="1" applyFont="1" applyBorder="1" applyAlignment="1">
      <alignment horizontal="center" vertical="center"/>
    </xf>
    <xf numFmtId="170" fontId="42" fillId="0" borderId="70" xfId="0" applyNumberFormat="1" applyFont="1" applyBorder="1" applyAlignment="1">
      <alignment horizontal="center" vertical="center"/>
    </xf>
    <xf numFmtId="167" fontId="68" fillId="4" borderId="28" xfId="0" applyNumberFormat="1" applyFont="1" applyFill="1" applyBorder="1" applyAlignment="1">
      <alignment vertical="center"/>
    </xf>
    <xf numFmtId="167" fontId="68" fillId="4" borderId="3" xfId="0" applyNumberFormat="1" applyFont="1" applyFill="1" applyBorder="1" applyAlignment="1">
      <alignment vertical="center"/>
    </xf>
    <xf numFmtId="164" fontId="75" fillId="5" borderId="3" xfId="0" applyFont="1" applyFill="1" applyBorder="1" applyAlignment="1">
      <alignment vertical="center"/>
    </xf>
    <xf numFmtId="167" fontId="68" fillId="4" borderId="4" xfId="0" applyNumberFormat="1" applyFont="1" applyFill="1" applyBorder="1" applyAlignment="1">
      <alignment vertical="center"/>
    </xf>
    <xf numFmtId="164" fontId="75" fillId="5" borderId="4" xfId="0" applyFont="1" applyFill="1" applyBorder="1" applyAlignment="1">
      <alignment vertical="center"/>
    </xf>
    <xf numFmtId="2" fontId="99" fillId="0" borderId="0" xfId="32" applyNumberFormat="1" applyFont="1" applyAlignment="1">
      <alignment vertical="center"/>
    </xf>
    <xf numFmtId="164" fontId="31" fillId="0" borderId="1" xfId="0" applyFont="1" applyBorder="1" applyAlignment="1">
      <alignment horizontal="left" vertical="center"/>
    </xf>
    <xf numFmtId="165" fontId="68" fillId="3" borderId="2" xfId="0" applyNumberFormat="1" applyFont="1" applyFill="1" applyBorder="1" applyAlignment="1">
      <alignment horizontal="center" vertical="center"/>
    </xf>
    <xf numFmtId="1" fontId="68" fillId="0" borderId="1" xfId="0" applyNumberFormat="1" applyFont="1" applyBorder="1" applyAlignment="1">
      <alignment horizontal="center" vertical="center"/>
    </xf>
    <xf numFmtId="164" fontId="75" fillId="5" borderId="1" xfId="15" applyFont="1" applyFill="1" applyBorder="1" applyAlignment="1">
      <alignment horizontal="center" vertical="center"/>
    </xf>
    <xf numFmtId="49" fontId="37" fillId="3" borderId="3" xfId="16" applyNumberFormat="1" applyFont="1" applyFill="1" applyBorder="1" applyAlignment="1">
      <alignment horizontal="center" vertical="center" wrapText="1"/>
    </xf>
    <xf numFmtId="49" fontId="37" fillId="3" borderId="1" xfId="16" applyNumberFormat="1" applyFont="1" applyFill="1" applyBorder="1" applyAlignment="1">
      <alignment horizontal="center" vertical="center" wrapText="1"/>
    </xf>
    <xf numFmtId="49" fontId="31" fillId="3" borderId="1" xfId="16" applyNumberFormat="1" applyFont="1" applyFill="1" applyBorder="1" applyAlignment="1">
      <alignment horizontal="center" vertical="center" wrapText="1"/>
    </xf>
    <xf numFmtId="164" fontId="36" fillId="0" borderId="16" xfId="0" applyFont="1" applyBorder="1" applyAlignment="1">
      <alignment horizontal="left" vertical="center"/>
    </xf>
    <xf numFmtId="165" fontId="36" fillId="0" borderId="16" xfId="0" applyNumberFormat="1" applyFont="1" applyBorder="1" applyAlignment="1">
      <alignment horizontal="center" vertical="center"/>
    </xf>
    <xf numFmtId="170" fontId="36" fillId="0" borderId="72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/>
    </xf>
    <xf numFmtId="167" fontId="36" fillId="4" borderId="28" xfId="0" applyNumberFormat="1" applyFont="1" applyFill="1" applyBorder="1" applyAlignment="1">
      <alignment horizontal="center" vertical="center"/>
    </xf>
    <xf numFmtId="1" fontId="36" fillId="7" borderId="28" xfId="0" applyNumberFormat="1" applyFont="1" applyFill="1" applyBorder="1" applyAlignment="1">
      <alignment horizontal="center" vertical="center"/>
    </xf>
    <xf numFmtId="170" fontId="36" fillId="0" borderId="3" xfId="0" applyNumberFormat="1" applyFont="1" applyBorder="1" applyAlignment="1">
      <alignment horizontal="center" vertical="center"/>
    </xf>
    <xf numFmtId="167" fontId="36" fillId="4" borderId="3" xfId="0" applyNumberFormat="1" applyFont="1" applyFill="1" applyBorder="1" applyAlignment="1">
      <alignment horizontal="center" vertical="center"/>
    </xf>
    <xf numFmtId="170" fontId="36" fillId="0" borderId="1" xfId="0" applyNumberFormat="1" applyFont="1" applyBorder="1" applyAlignment="1">
      <alignment horizontal="center" vertical="center"/>
    </xf>
    <xf numFmtId="167" fontId="36" fillId="4" borderId="1" xfId="0" applyNumberFormat="1" applyFont="1" applyFill="1" applyBorder="1" applyAlignment="1">
      <alignment horizontal="center" vertical="center"/>
    </xf>
    <xf numFmtId="170" fontId="36" fillId="0" borderId="4" xfId="0" applyNumberFormat="1" applyFont="1" applyBorder="1" applyAlignment="1">
      <alignment horizontal="center" vertical="center"/>
    </xf>
    <xf numFmtId="167" fontId="36" fillId="4" borderId="4" xfId="0" applyNumberFormat="1" applyFont="1" applyFill="1" applyBorder="1" applyAlignment="1">
      <alignment horizontal="center" vertical="center"/>
    </xf>
    <xf numFmtId="164" fontId="36" fillId="0" borderId="2" xfId="0" applyFont="1" applyBorder="1" applyAlignment="1">
      <alignment horizontal="left" vertical="center"/>
    </xf>
    <xf numFmtId="165" fontId="36" fillId="0" borderId="2" xfId="0" applyNumberFormat="1" applyFont="1" applyBorder="1" applyAlignment="1">
      <alignment horizontal="center" vertical="center"/>
    </xf>
    <xf numFmtId="170" fontId="36" fillId="0" borderId="77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167" fontId="36" fillId="4" borderId="13" xfId="0" applyNumberFormat="1" applyFont="1" applyFill="1" applyBorder="1" applyAlignment="1">
      <alignment horizontal="center" vertical="center"/>
    </xf>
    <xf numFmtId="1" fontId="36" fillId="7" borderId="13" xfId="0" applyNumberFormat="1" applyFont="1" applyFill="1" applyBorder="1" applyAlignment="1">
      <alignment horizontal="center" vertical="center"/>
    </xf>
    <xf numFmtId="164" fontId="68" fillId="3" borderId="75" xfId="15" applyFont="1" applyFill="1" applyBorder="1" applyAlignment="1">
      <alignment horizontal="center" vertical="center" wrapText="1"/>
    </xf>
    <xf numFmtId="164" fontId="69" fillId="0" borderId="62" xfId="16" applyFont="1" applyBorder="1" applyAlignment="1">
      <alignment horizontal="center" vertical="center" wrapText="1"/>
    </xf>
    <xf numFmtId="164" fontId="38" fillId="0" borderId="62" xfId="0" applyFont="1" applyBorder="1" applyAlignment="1">
      <alignment horizontal="left" vertical="center"/>
    </xf>
    <xf numFmtId="164" fontId="69" fillId="0" borderId="62" xfId="0" applyFont="1" applyBorder="1" applyAlignment="1">
      <alignment horizontal="center" vertical="center"/>
    </xf>
    <xf numFmtId="165" fontId="68" fillId="0" borderId="62" xfId="0" applyNumberFormat="1" applyFont="1" applyBorder="1" applyAlignment="1">
      <alignment horizontal="center" vertical="center"/>
    </xf>
    <xf numFmtId="170" fontId="68" fillId="0" borderId="33" xfId="0" applyNumberFormat="1" applyFont="1" applyBorder="1" applyAlignment="1">
      <alignment horizontal="center" vertical="center"/>
    </xf>
    <xf numFmtId="1" fontId="69" fillId="0" borderId="62" xfId="0" applyNumberFormat="1" applyFont="1" applyBorder="1" applyAlignment="1">
      <alignment horizontal="center" vertical="center"/>
    </xf>
    <xf numFmtId="49" fontId="38" fillId="0" borderId="62" xfId="0" applyNumberFormat="1" applyFont="1" applyBorder="1" applyAlignment="1">
      <alignment horizontal="center" vertical="center"/>
    </xf>
    <xf numFmtId="167" fontId="68" fillId="4" borderId="76" xfId="0" applyNumberFormat="1" applyFont="1" applyFill="1" applyBorder="1" applyAlignment="1">
      <alignment horizontal="center" vertical="center"/>
    </xf>
    <xf numFmtId="164" fontId="75" fillId="5" borderId="61" xfId="15" applyFont="1" applyFill="1" applyBorder="1" applyAlignment="1">
      <alignment horizontal="center" vertical="center"/>
    </xf>
    <xf numFmtId="1" fontId="68" fillId="7" borderId="76" xfId="0" applyNumberFormat="1" applyFont="1" applyFill="1" applyBorder="1" applyAlignment="1">
      <alignment horizontal="center" vertical="center"/>
    </xf>
    <xf numFmtId="167" fontId="68" fillId="4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76" fillId="0" borderId="16" xfId="22" applyNumberFormat="1" applyFont="1" applyBorder="1" applyAlignment="1">
      <alignment horizontal="left" vertical="center"/>
    </xf>
    <xf numFmtId="49" fontId="47" fillId="3" borderId="50" xfId="16" applyNumberFormat="1" applyFont="1" applyFill="1" applyBorder="1" applyAlignment="1">
      <alignment horizontal="center" vertical="center" wrapText="1"/>
    </xf>
    <xf numFmtId="167" fontId="68" fillId="4" borderId="45" xfId="15" applyNumberFormat="1" applyFont="1" applyFill="1" applyBorder="1" applyAlignment="1">
      <alignment horizontal="center" vertical="center"/>
    </xf>
    <xf numFmtId="1" fontId="68" fillId="7" borderId="74" xfId="0" applyNumberFormat="1" applyFont="1" applyFill="1" applyBorder="1" applyAlignment="1">
      <alignment horizontal="center" vertical="center"/>
    </xf>
    <xf numFmtId="0" fontId="76" fillId="0" borderId="6" xfId="4" applyFont="1" applyBorder="1" applyAlignment="1">
      <alignment horizontal="left" vertical="center"/>
    </xf>
    <xf numFmtId="164" fontId="30" fillId="0" borderId="0" xfId="0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vertical="center"/>
    </xf>
    <xf numFmtId="164" fontId="30" fillId="0" borderId="0" xfId="0" applyFont="1" applyAlignment="1">
      <alignment horizontal="center" vertical="center"/>
    </xf>
    <xf numFmtId="170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4" fontId="30" fillId="0" borderId="0" xfId="0" applyFont="1" applyAlignment="1">
      <alignment horizontal="left" vertical="center"/>
    </xf>
    <xf numFmtId="164" fontId="30" fillId="0" borderId="0" xfId="0" applyFont="1"/>
    <xf numFmtId="164" fontId="69" fillId="0" borderId="0" xfId="0" applyFont="1"/>
    <xf numFmtId="164" fontId="101" fillId="0" borderId="0" xfId="0" applyFont="1"/>
    <xf numFmtId="49" fontId="0" fillId="0" borderId="0" xfId="0" applyNumberFormat="1" applyAlignment="1">
      <alignment horizontal="right"/>
    </xf>
    <xf numFmtId="49" fontId="69" fillId="0" borderId="0" xfId="0" applyNumberFormat="1" applyFont="1" applyAlignment="1">
      <alignment horizontal="right"/>
    </xf>
    <xf numFmtId="164" fontId="102" fillId="0" borderId="0" xfId="0" applyFont="1" applyAlignment="1">
      <alignment vertical="center"/>
    </xf>
    <xf numFmtId="1" fontId="95" fillId="0" borderId="0" xfId="0" applyNumberFormat="1" applyFont="1" applyAlignment="1">
      <alignment horizontal="center" vertical="center"/>
    </xf>
    <xf numFmtId="164" fontId="94" fillId="0" borderId="0" xfId="0" applyFont="1" applyAlignment="1">
      <alignment vertical="center"/>
    </xf>
    <xf numFmtId="167" fontId="95" fillId="0" borderId="0" xfId="0" applyNumberFormat="1" applyFont="1" applyAlignment="1">
      <alignment vertical="center"/>
    </xf>
    <xf numFmtId="164" fontId="95" fillId="0" borderId="0" xfId="0" applyFont="1" applyAlignment="1">
      <alignment horizontal="center" vertical="center"/>
    </xf>
    <xf numFmtId="1" fontId="94" fillId="0" borderId="0" xfId="0" applyNumberFormat="1" applyFont="1" applyAlignment="1">
      <alignment horizontal="center" vertical="center"/>
    </xf>
    <xf numFmtId="170" fontId="95" fillId="0" borderId="0" xfId="0" applyNumberFormat="1" applyFont="1" applyAlignment="1">
      <alignment horizontal="center" vertical="center"/>
    </xf>
    <xf numFmtId="165" fontId="95" fillId="0" borderId="0" xfId="0" applyNumberFormat="1" applyFont="1" applyAlignment="1">
      <alignment horizontal="center" vertical="center"/>
    </xf>
    <xf numFmtId="164" fontId="94" fillId="0" borderId="0" xfId="0" applyFont="1" applyAlignment="1">
      <alignment horizontal="center" vertical="center"/>
    </xf>
    <xf numFmtId="164" fontId="95" fillId="0" borderId="0" xfId="0" applyFont="1" applyAlignment="1">
      <alignment horizontal="left" vertical="center"/>
    </xf>
    <xf numFmtId="1" fontId="30" fillId="7" borderId="20" xfId="0" applyNumberFormat="1" applyFont="1" applyFill="1" applyBorder="1" applyAlignment="1">
      <alignment horizontal="center" vertical="center"/>
    </xf>
    <xf numFmtId="164" fontId="94" fillId="5" borderId="4" xfId="15" applyFont="1" applyFill="1" applyBorder="1" applyAlignment="1">
      <alignment horizontal="center" vertical="center"/>
    </xf>
    <xf numFmtId="49" fontId="30" fillId="3" borderId="4" xfId="16" applyNumberFormat="1" applyFont="1" applyFill="1" applyBorder="1" applyAlignment="1">
      <alignment horizontal="center" vertical="center" wrapText="1"/>
    </xf>
    <xf numFmtId="170" fontId="30" fillId="0" borderId="24" xfId="0" applyNumberFormat="1" applyFont="1" applyBorder="1" applyAlignment="1">
      <alignment horizontal="center" vertical="center"/>
    </xf>
    <xf numFmtId="165" fontId="30" fillId="3" borderId="4" xfId="15" applyNumberFormat="1" applyFont="1" applyFill="1" applyBorder="1" applyAlignment="1">
      <alignment horizontal="center" vertical="center"/>
    </xf>
    <xf numFmtId="164" fontId="30" fillId="3" borderId="4" xfId="15" applyFont="1" applyFill="1" applyBorder="1" applyAlignment="1">
      <alignment horizontal="left" vertical="center"/>
    </xf>
    <xf numFmtId="1" fontId="30" fillId="7" borderId="14" xfId="0" applyNumberFormat="1" applyFont="1" applyFill="1" applyBorder="1" applyAlignment="1">
      <alignment horizontal="center" vertical="center"/>
    </xf>
    <xf numFmtId="164" fontId="94" fillId="5" borderId="3" xfId="15" applyFont="1" applyFill="1" applyBorder="1" applyAlignment="1">
      <alignment horizontal="center" vertical="center"/>
    </xf>
    <xf numFmtId="49" fontId="30" fillId="3" borderId="3" xfId="16" applyNumberFormat="1" applyFont="1" applyFill="1" applyBorder="1" applyAlignment="1">
      <alignment horizontal="center" vertical="center" wrapText="1"/>
    </xf>
    <xf numFmtId="165" fontId="30" fillId="3" borderId="3" xfId="15" applyNumberFormat="1" applyFont="1" applyFill="1" applyBorder="1" applyAlignment="1">
      <alignment horizontal="center" vertical="center"/>
    </xf>
    <xf numFmtId="164" fontId="30" fillId="3" borderId="3" xfId="15" applyFont="1" applyFill="1" applyBorder="1" applyAlignment="1">
      <alignment horizontal="left" vertical="center"/>
    </xf>
    <xf numFmtId="1" fontId="30" fillId="7" borderId="15" xfId="0" applyNumberFormat="1" applyFont="1" applyFill="1" applyBorder="1" applyAlignment="1">
      <alignment horizontal="center" vertical="center"/>
    </xf>
    <xf numFmtId="164" fontId="94" fillId="5" borderId="1" xfId="15" applyFont="1" applyFill="1" applyBorder="1" applyAlignment="1">
      <alignment horizontal="center" vertical="center"/>
    </xf>
    <xf numFmtId="49" fontId="30" fillId="3" borderId="1" xfId="16" applyNumberFormat="1" applyFont="1" applyFill="1" applyBorder="1" applyAlignment="1">
      <alignment horizontal="center" vertical="center" wrapText="1"/>
    </xf>
    <xf numFmtId="165" fontId="30" fillId="3" borderId="1" xfId="15" applyNumberFormat="1" applyFont="1" applyFill="1" applyBorder="1" applyAlignment="1">
      <alignment horizontal="center" vertical="center"/>
    </xf>
    <xf numFmtId="164" fontId="30" fillId="3" borderId="1" xfId="15" applyFont="1" applyFill="1" applyBorder="1" applyAlignment="1">
      <alignment horizontal="left" vertical="center"/>
    </xf>
    <xf numFmtId="1" fontId="30" fillId="7" borderId="21" xfId="0" applyNumberFormat="1" applyFont="1" applyFill="1" applyBorder="1" applyAlignment="1">
      <alignment horizontal="center" vertical="center"/>
    </xf>
    <xf numFmtId="49" fontId="30" fillId="3" borderId="16" xfId="16" applyNumberFormat="1" applyFont="1" applyFill="1" applyBorder="1" applyAlignment="1">
      <alignment horizontal="center" vertical="center" wrapText="1"/>
    </xf>
    <xf numFmtId="164" fontId="30" fillId="3" borderId="16" xfId="15" applyFont="1" applyFill="1" applyBorder="1" applyAlignment="1">
      <alignment horizontal="left" vertical="center"/>
    </xf>
    <xf numFmtId="164" fontId="30" fillId="9" borderId="0" xfId="0" applyFont="1" applyFill="1" applyAlignment="1">
      <alignment vertical="center"/>
    </xf>
    <xf numFmtId="164" fontId="78" fillId="9" borderId="0" xfId="0" applyFont="1" applyFill="1" applyAlignment="1">
      <alignment vertical="center"/>
    </xf>
    <xf numFmtId="1" fontId="30" fillId="7" borderId="3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0" fillId="0" borderId="0" xfId="0" applyAlignment="1">
      <alignment horizontal="right"/>
    </xf>
    <xf numFmtId="49" fontId="29" fillId="3" borderId="2" xfId="16" applyNumberFormat="1" applyFont="1" applyFill="1" applyBorder="1" applyAlignment="1">
      <alignment horizontal="center" vertical="center" wrapText="1"/>
    </xf>
    <xf numFmtId="1" fontId="28" fillId="7" borderId="3" xfId="0" applyNumberFormat="1" applyFont="1" applyFill="1" applyBorder="1" applyAlignment="1">
      <alignment horizontal="center" vertical="center"/>
    </xf>
    <xf numFmtId="164" fontId="28" fillId="0" borderId="0" xfId="0" applyFont="1" applyAlignment="1">
      <alignment vertical="center"/>
    </xf>
    <xf numFmtId="164" fontId="28" fillId="0" borderId="0" xfId="0" applyFont="1" applyAlignment="1">
      <alignment horizontal="center" vertical="center"/>
    </xf>
    <xf numFmtId="164" fontId="69" fillId="0" borderId="80" xfId="0" applyFont="1" applyBorder="1" applyAlignment="1">
      <alignment horizontal="center" vertical="center"/>
    </xf>
    <xf numFmtId="165" fontId="86" fillId="0" borderId="80" xfId="0" applyNumberFormat="1" applyFont="1" applyBorder="1" applyAlignment="1">
      <alignment horizontal="center" vertical="center"/>
    </xf>
    <xf numFmtId="165" fontId="28" fillId="0" borderId="80" xfId="0" applyNumberFormat="1" applyFont="1" applyBorder="1" applyAlignment="1">
      <alignment horizontal="center" vertical="center"/>
    </xf>
    <xf numFmtId="170" fontId="28" fillId="0" borderId="80" xfId="0" applyNumberFormat="1" applyFont="1" applyBorder="1" applyAlignment="1">
      <alignment horizontal="center" vertical="center"/>
    </xf>
    <xf numFmtId="164" fontId="75" fillId="5" borderId="80" xfId="15" applyFont="1" applyFill="1" applyBorder="1" applyAlignment="1">
      <alignment horizontal="center" vertical="center"/>
    </xf>
    <xf numFmtId="1" fontId="28" fillId="7" borderId="80" xfId="0" applyNumberFormat="1" applyFont="1" applyFill="1" applyBorder="1" applyAlignment="1">
      <alignment horizontal="center" vertical="center"/>
    </xf>
    <xf numFmtId="165" fontId="97" fillId="0" borderId="80" xfId="0" applyNumberFormat="1" applyFont="1" applyBorder="1" applyAlignment="1">
      <alignment horizontal="center" vertical="center"/>
    </xf>
    <xf numFmtId="49" fontId="69" fillId="0" borderId="80" xfId="0" applyNumberFormat="1" applyFont="1" applyBorder="1" applyAlignment="1">
      <alignment horizontal="center" vertical="center"/>
    </xf>
    <xf numFmtId="0" fontId="69" fillId="0" borderId="80" xfId="0" applyNumberFormat="1" applyFont="1" applyBorder="1" applyAlignment="1">
      <alignment horizontal="center" vertical="center"/>
    </xf>
    <xf numFmtId="165" fontId="69" fillId="0" borderId="80" xfId="0" applyNumberFormat="1" applyFont="1" applyBorder="1" applyAlignment="1">
      <alignment horizontal="center" vertical="center"/>
    </xf>
    <xf numFmtId="165" fontId="69" fillId="0" borderId="80" xfId="0" applyNumberFormat="1" applyFont="1" applyBorder="1" applyAlignment="1">
      <alignment horizontal="center" vertical="center" wrapText="1"/>
    </xf>
    <xf numFmtId="164" fontId="28" fillId="3" borderId="80" xfId="15" applyFont="1" applyFill="1" applyBorder="1" applyAlignment="1">
      <alignment horizontal="center" vertical="center" wrapText="1"/>
    </xf>
    <xf numFmtId="164" fontId="81" fillId="0" borderId="80" xfId="0" applyFont="1" applyBorder="1" applyAlignment="1">
      <alignment horizontal="center" vertical="center" wrapText="1"/>
    </xf>
    <xf numFmtId="164" fontId="69" fillId="0" borderId="80" xfId="0" applyFont="1" applyBorder="1" applyAlignment="1">
      <alignment horizontal="center" vertical="center" wrapText="1"/>
    </xf>
    <xf numFmtId="1" fontId="69" fillId="0" borderId="80" xfId="0" applyNumberFormat="1" applyFont="1" applyBorder="1" applyAlignment="1">
      <alignment horizontal="center" vertical="center"/>
    </xf>
    <xf numFmtId="164" fontId="0" fillId="0" borderId="3" xfId="0" applyBorder="1" applyAlignment="1">
      <alignment horizontal="left" vertical="center"/>
    </xf>
    <xf numFmtId="164" fontId="0" fillId="0" borderId="4" xfId="0" applyBorder="1" applyAlignment="1">
      <alignment horizontal="left" vertical="center"/>
    </xf>
    <xf numFmtId="164" fontId="0" fillId="0" borderId="80" xfId="0" applyBorder="1" applyAlignment="1">
      <alignment horizontal="left" vertical="center"/>
    </xf>
    <xf numFmtId="164" fontId="68" fillId="0" borderId="79" xfId="0" applyFont="1" applyBorder="1" applyAlignment="1">
      <alignment horizontal="left" vertical="center"/>
    </xf>
    <xf numFmtId="164" fontId="69" fillId="0" borderId="79" xfId="0" applyFont="1" applyBorder="1" applyAlignment="1">
      <alignment horizontal="center" vertical="center"/>
    </xf>
    <xf numFmtId="165" fontId="68" fillId="0" borderId="79" xfId="0" applyNumberFormat="1" applyFont="1" applyBorder="1" applyAlignment="1">
      <alignment horizontal="center" vertical="center"/>
    </xf>
    <xf numFmtId="167" fontId="74" fillId="6" borderId="28" xfId="0" applyNumberFormat="1" applyFont="1" applyFill="1" applyBorder="1" applyAlignment="1">
      <alignment horizontal="center" vertical="center"/>
    </xf>
    <xf numFmtId="164" fontId="0" fillId="0" borderId="2" xfId="0" applyBorder="1" applyAlignment="1">
      <alignment horizontal="left" vertical="center"/>
    </xf>
    <xf numFmtId="165" fontId="86" fillId="0" borderId="2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170" fontId="35" fillId="0" borderId="2" xfId="0" applyNumberFormat="1" applyFont="1" applyBorder="1" applyAlignment="1">
      <alignment horizontal="center" vertical="center"/>
    </xf>
    <xf numFmtId="177" fontId="76" fillId="6" borderId="13" xfId="0" applyNumberFormat="1" applyFont="1" applyFill="1" applyBorder="1" applyAlignment="1">
      <alignment horizontal="center" vertical="center"/>
    </xf>
    <xf numFmtId="1" fontId="35" fillId="7" borderId="2" xfId="0" applyNumberFormat="1" applyFont="1" applyFill="1" applyBorder="1" applyAlignment="1">
      <alignment horizontal="center" vertical="center"/>
    </xf>
    <xf numFmtId="1" fontId="35" fillId="7" borderId="61" xfId="0" applyNumberFormat="1" applyFont="1" applyFill="1" applyBorder="1" applyAlignment="1">
      <alignment horizontal="center" vertical="center"/>
    </xf>
    <xf numFmtId="177" fontId="76" fillId="6" borderId="81" xfId="0" applyNumberFormat="1" applyFont="1" applyFill="1" applyBorder="1" applyAlignment="1">
      <alignment horizontal="center" vertical="center"/>
    </xf>
    <xf numFmtId="170" fontId="68" fillId="0" borderId="80" xfId="0" applyNumberFormat="1" applyFont="1" applyBorder="1" applyAlignment="1">
      <alignment horizontal="center" vertical="center"/>
    </xf>
    <xf numFmtId="0" fontId="76" fillId="0" borderId="80" xfId="4" applyFont="1" applyBorder="1" applyAlignment="1">
      <alignment horizontal="left" vertical="center"/>
    </xf>
    <xf numFmtId="165" fontId="47" fillId="3" borderId="80" xfId="15" applyNumberFormat="1" applyFont="1" applyFill="1" applyBorder="1" applyAlignment="1">
      <alignment horizontal="center" vertical="center"/>
    </xf>
    <xf numFmtId="165" fontId="68" fillId="3" borderId="80" xfId="15" applyNumberFormat="1" applyFont="1" applyFill="1" applyBorder="1" applyAlignment="1">
      <alignment horizontal="center" vertical="center"/>
    </xf>
    <xf numFmtId="49" fontId="27" fillId="3" borderId="2" xfId="16" applyNumberFormat="1" applyFont="1" applyFill="1" applyBorder="1" applyAlignment="1">
      <alignment horizontal="center" vertical="center" wrapText="1"/>
    </xf>
    <xf numFmtId="0" fontId="76" fillId="0" borderId="79" xfId="4" applyFont="1" applyBorder="1" applyAlignment="1">
      <alignment horizontal="left" vertical="center"/>
    </xf>
    <xf numFmtId="0" fontId="69" fillId="0" borderId="79" xfId="0" applyNumberFormat="1" applyFont="1" applyBorder="1" applyAlignment="1">
      <alignment horizontal="center" vertical="center"/>
    </xf>
    <xf numFmtId="165" fontId="68" fillId="3" borderId="79" xfId="15" applyNumberFormat="1" applyFont="1" applyFill="1" applyBorder="1" applyAlignment="1">
      <alignment horizontal="center" vertical="center"/>
    </xf>
    <xf numFmtId="170" fontId="68" fillId="0" borderId="79" xfId="0" applyNumberFormat="1" applyFont="1" applyBorder="1" applyAlignment="1">
      <alignment horizontal="center" vertical="center"/>
    </xf>
    <xf numFmtId="1" fontId="69" fillId="0" borderId="79" xfId="0" applyNumberFormat="1" applyFont="1" applyBorder="1" applyAlignment="1">
      <alignment horizontal="center" vertical="center"/>
    </xf>
    <xf numFmtId="49" fontId="27" fillId="3" borderId="79" xfId="16" applyNumberFormat="1" applyFont="1" applyFill="1" applyBorder="1" applyAlignment="1">
      <alignment horizontal="center" vertical="center" wrapText="1"/>
    </xf>
    <xf numFmtId="0" fontId="73" fillId="0" borderId="79" xfId="0" applyNumberFormat="1" applyFont="1" applyBorder="1" applyAlignment="1">
      <alignment horizontal="center" vertical="center"/>
    </xf>
    <xf numFmtId="165" fontId="27" fillId="3" borderId="79" xfId="15" applyNumberFormat="1" applyFont="1" applyFill="1" applyBorder="1" applyAlignment="1">
      <alignment horizontal="center" vertical="center"/>
    </xf>
    <xf numFmtId="164" fontId="68" fillId="3" borderId="38" xfId="15" applyFont="1" applyFill="1" applyBorder="1" applyAlignment="1">
      <alignment horizontal="center" vertical="center" wrapText="1"/>
    </xf>
    <xf numFmtId="0" fontId="90" fillId="2" borderId="31" xfId="4" applyFont="1" applyFill="1" applyBorder="1" applyAlignment="1">
      <alignment horizontal="center" vertical="center" wrapText="1"/>
    </xf>
    <xf numFmtId="164" fontId="26" fillId="0" borderId="3" xfId="0" applyFont="1" applyBorder="1" applyAlignment="1">
      <alignment horizontal="left" vertical="center"/>
    </xf>
    <xf numFmtId="0" fontId="76" fillId="0" borderId="83" xfId="4" applyFont="1" applyBorder="1" applyAlignment="1">
      <alignment horizontal="left" vertical="center"/>
    </xf>
    <xf numFmtId="49" fontId="68" fillId="3" borderId="80" xfId="16" applyNumberFormat="1" applyFont="1" applyFill="1" applyBorder="1" applyAlignment="1">
      <alignment horizontal="center" vertical="center" wrapText="1"/>
    </xf>
    <xf numFmtId="167" fontId="68" fillId="4" borderId="80" xfId="15" applyNumberFormat="1" applyFont="1" applyFill="1" applyBorder="1" applyAlignment="1">
      <alignment horizontal="center" vertical="center"/>
    </xf>
    <xf numFmtId="0" fontId="76" fillId="0" borderId="83" xfId="22" applyNumberFormat="1" applyFont="1" applyBorder="1" applyAlignment="1">
      <alignment horizontal="left" vertical="center" wrapText="1"/>
    </xf>
    <xf numFmtId="0" fontId="76" fillId="0" borderId="31" xfId="4" applyFont="1" applyBorder="1" applyAlignment="1">
      <alignment horizontal="left" vertical="center"/>
    </xf>
    <xf numFmtId="0" fontId="69" fillId="0" borderId="31" xfId="0" applyNumberFormat="1" applyFont="1" applyBorder="1" applyAlignment="1">
      <alignment horizontal="center" vertical="center"/>
    </xf>
    <xf numFmtId="0" fontId="26" fillId="3" borderId="31" xfId="16" applyNumberFormat="1" applyFont="1" applyFill="1" applyBorder="1" applyAlignment="1">
      <alignment horizontal="center" vertical="center" wrapText="1"/>
    </xf>
    <xf numFmtId="167" fontId="68" fillId="4" borderId="31" xfId="15" applyNumberFormat="1" applyFont="1" applyFill="1" applyBorder="1" applyAlignment="1">
      <alignment horizontal="center" vertical="center"/>
    </xf>
    <xf numFmtId="164" fontId="75" fillId="5" borderId="31" xfId="15" applyFont="1" applyFill="1" applyBorder="1" applyAlignment="1">
      <alignment horizontal="center" vertical="center"/>
    </xf>
    <xf numFmtId="49" fontId="47" fillId="3" borderId="80" xfId="16" applyNumberFormat="1" applyFont="1" applyFill="1" applyBorder="1" applyAlignment="1">
      <alignment horizontal="center" vertical="center" wrapText="1"/>
    </xf>
    <xf numFmtId="164" fontId="75" fillId="5" borderId="83" xfId="15" applyFont="1" applyFill="1" applyBorder="1" applyAlignment="1">
      <alignment horizontal="center" vertical="center"/>
    </xf>
    <xf numFmtId="49" fontId="25" fillId="3" borderId="3" xfId="16" applyNumberFormat="1" applyFont="1" applyFill="1" applyBorder="1" applyAlignment="1">
      <alignment horizontal="center" vertical="center" wrapText="1"/>
    </xf>
    <xf numFmtId="1" fontId="68" fillId="0" borderId="3" xfId="0" applyNumberFormat="1" applyFont="1" applyBorder="1" applyAlignment="1">
      <alignment horizontal="center" vertical="center"/>
    </xf>
    <xf numFmtId="164" fontId="75" fillId="5" borderId="22" xfId="0" applyFont="1" applyFill="1" applyBorder="1" applyAlignment="1">
      <alignment horizontal="center" vertical="center"/>
    </xf>
    <xf numFmtId="1" fontId="68" fillId="0" borderId="4" xfId="0" applyNumberFormat="1" applyFont="1" applyBorder="1" applyAlignment="1">
      <alignment horizontal="center" vertical="center"/>
    </xf>
    <xf numFmtId="49" fontId="25" fillId="0" borderId="4" xfId="16" applyNumberFormat="1" applyFont="1" applyBorder="1" applyAlignment="1">
      <alignment horizontal="center" vertical="center" wrapText="1"/>
    </xf>
    <xf numFmtId="0" fontId="74" fillId="0" borderId="80" xfId="3" applyFont="1" applyBorder="1" applyAlignment="1">
      <alignment horizontal="left" vertical="center" wrapText="1"/>
    </xf>
    <xf numFmtId="164" fontId="69" fillId="3" borderId="80" xfId="16" applyFont="1" applyFill="1" applyBorder="1" applyAlignment="1">
      <alignment horizontal="center" vertical="center" wrapText="1"/>
    </xf>
    <xf numFmtId="165" fontId="68" fillId="3" borderId="80" xfId="15" applyNumberFormat="1" applyFont="1" applyFill="1" applyBorder="1" applyAlignment="1">
      <alignment horizontal="center" vertical="center" wrapText="1"/>
    </xf>
    <xf numFmtId="49" fontId="69" fillId="3" borderId="80" xfId="16" applyNumberFormat="1" applyFont="1" applyFill="1" applyBorder="1" applyAlignment="1">
      <alignment horizontal="center" vertical="center" wrapText="1"/>
    </xf>
    <xf numFmtId="167" fontId="76" fillId="6" borderId="80" xfId="0" applyNumberFormat="1" applyFont="1" applyFill="1" applyBorder="1" applyAlignment="1">
      <alignment horizontal="center" vertical="center"/>
    </xf>
    <xf numFmtId="1" fontId="68" fillId="7" borderId="80" xfId="0" applyNumberFormat="1" applyFont="1" applyFill="1" applyBorder="1" applyAlignment="1">
      <alignment horizontal="center" vertical="center"/>
    </xf>
    <xf numFmtId="164" fontId="69" fillId="0" borderId="4" xfId="0" applyFont="1" applyBorder="1" applyAlignment="1">
      <alignment horizontal="center" vertical="center" wrapText="1"/>
    </xf>
    <xf numFmtId="164" fontId="69" fillId="0" borderId="3" xfId="0" applyFont="1" applyBorder="1" applyAlignment="1">
      <alignment horizontal="center" vertical="center" wrapText="1"/>
    </xf>
    <xf numFmtId="164" fontId="28" fillId="3" borderId="84" xfId="15" applyFont="1" applyFill="1" applyBorder="1" applyAlignment="1">
      <alignment horizontal="center" vertical="center" wrapText="1"/>
    </xf>
    <xf numFmtId="164" fontId="81" fillId="0" borderId="84" xfId="0" applyFont="1" applyBorder="1" applyAlignment="1">
      <alignment horizontal="center" vertical="center" wrapText="1"/>
    </xf>
    <xf numFmtId="164" fontId="0" fillId="0" borderId="84" xfId="0" applyBorder="1" applyAlignment="1">
      <alignment horizontal="left" vertical="center"/>
    </xf>
    <xf numFmtId="164" fontId="69" fillId="0" borderId="84" xfId="0" applyFont="1" applyBorder="1" applyAlignment="1">
      <alignment horizontal="center" vertical="center"/>
    </xf>
    <xf numFmtId="165" fontId="86" fillId="0" borderId="84" xfId="0" applyNumberFormat="1" applyFont="1" applyBorder="1" applyAlignment="1">
      <alignment horizontal="center" vertical="center"/>
    </xf>
    <xf numFmtId="165" fontId="28" fillId="0" borderId="84" xfId="0" applyNumberFormat="1" applyFont="1" applyBorder="1" applyAlignment="1">
      <alignment horizontal="center" vertical="center"/>
    </xf>
    <xf numFmtId="170" fontId="28" fillId="0" borderId="84" xfId="0" applyNumberFormat="1" applyFont="1" applyBorder="1" applyAlignment="1">
      <alignment horizontal="center" vertical="center"/>
    </xf>
    <xf numFmtId="49" fontId="69" fillId="0" borderId="84" xfId="0" applyNumberFormat="1" applyFont="1" applyBorder="1" applyAlignment="1">
      <alignment horizontal="center" vertical="center"/>
    </xf>
    <xf numFmtId="177" fontId="76" fillId="6" borderId="85" xfId="0" applyNumberFormat="1" applyFont="1" applyFill="1" applyBorder="1" applyAlignment="1">
      <alignment horizontal="center" vertical="center"/>
    </xf>
    <xf numFmtId="1" fontId="28" fillId="7" borderId="84" xfId="0" applyNumberFormat="1" applyFont="1" applyFill="1" applyBorder="1" applyAlignment="1">
      <alignment horizontal="center" vertical="center"/>
    </xf>
    <xf numFmtId="177" fontId="76" fillId="6" borderId="80" xfId="0" applyNumberFormat="1" applyFont="1" applyFill="1" applyBorder="1" applyAlignment="1">
      <alignment horizontal="center" vertical="center"/>
    </xf>
    <xf numFmtId="178" fontId="28" fillId="0" borderId="80" xfId="0" applyNumberFormat="1" applyFont="1" applyBorder="1" applyAlignment="1">
      <alignment horizontal="center" vertical="center"/>
    </xf>
    <xf numFmtId="168" fontId="28" fillId="0" borderId="80" xfId="0" applyNumberFormat="1" applyFont="1" applyBorder="1" applyAlignment="1">
      <alignment horizontal="center" vertical="center"/>
    </xf>
    <xf numFmtId="164" fontId="68" fillId="3" borderId="80" xfId="15" applyFont="1" applyFill="1" applyBorder="1" applyAlignment="1">
      <alignment horizontal="center" vertical="center" wrapText="1"/>
    </xf>
    <xf numFmtId="1" fontId="69" fillId="0" borderId="84" xfId="0" applyNumberFormat="1" applyFont="1" applyBorder="1" applyAlignment="1">
      <alignment horizontal="center" vertical="center"/>
    </xf>
    <xf numFmtId="0" fontId="0" fillId="0" borderId="86" xfId="0" applyNumberFormat="1" applyBorder="1" applyAlignment="1">
      <alignment horizontal="left" vertical="center"/>
    </xf>
    <xf numFmtId="0" fontId="0" fillId="0" borderId="80" xfId="0" applyNumberFormat="1" applyBorder="1" applyAlignment="1">
      <alignment horizontal="left" vertical="center"/>
    </xf>
    <xf numFmtId="49" fontId="24" fillId="0" borderId="4" xfId="16" applyNumberFormat="1" applyFont="1" applyBorder="1" applyAlignment="1">
      <alignment horizontal="center" vertical="center" wrapText="1"/>
    </xf>
    <xf numFmtId="164" fontId="68" fillId="0" borderId="84" xfId="0" applyFont="1" applyBorder="1" applyAlignment="1">
      <alignment horizontal="left" vertical="center"/>
    </xf>
    <xf numFmtId="165" fontId="68" fillId="0" borderId="84" xfId="0" applyNumberFormat="1" applyFont="1" applyBorder="1" applyAlignment="1">
      <alignment horizontal="center" vertical="center"/>
    </xf>
    <xf numFmtId="170" fontId="68" fillId="0" borderId="84" xfId="0" applyNumberFormat="1" applyFont="1" applyBorder="1" applyAlignment="1">
      <alignment horizontal="center" vertical="center"/>
    </xf>
    <xf numFmtId="49" fontId="68" fillId="0" borderId="84" xfId="0" applyNumberFormat="1" applyFont="1" applyBorder="1" applyAlignment="1">
      <alignment horizontal="center" vertical="center"/>
    </xf>
    <xf numFmtId="167" fontId="68" fillId="4" borderId="84" xfId="0" applyNumberFormat="1" applyFont="1" applyFill="1" applyBorder="1" applyAlignment="1">
      <alignment vertical="center"/>
    </xf>
    <xf numFmtId="164" fontId="69" fillId="0" borderId="80" xfId="16" applyFont="1" applyBorder="1" applyAlignment="1">
      <alignment horizontal="center" vertical="center" wrapText="1"/>
    </xf>
    <xf numFmtId="165" fontId="68" fillId="0" borderId="80" xfId="0" applyNumberFormat="1" applyFont="1" applyBorder="1" applyAlignment="1">
      <alignment horizontal="center" vertical="center"/>
    </xf>
    <xf numFmtId="164" fontId="23" fillId="0" borderId="80" xfId="0" applyFont="1" applyBorder="1" applyAlignment="1">
      <alignment horizontal="left" vertical="center"/>
    </xf>
    <xf numFmtId="49" fontId="23" fillId="0" borderId="80" xfId="0" applyNumberFormat="1" applyFont="1" applyBorder="1" applyAlignment="1">
      <alignment horizontal="center" vertical="center"/>
    </xf>
    <xf numFmtId="167" fontId="68" fillId="4" borderId="80" xfId="0" applyNumberFormat="1" applyFont="1" applyFill="1" applyBorder="1" applyAlignment="1">
      <alignment horizontal="center" vertical="center"/>
    </xf>
    <xf numFmtId="167" fontId="74" fillId="4" borderId="82" xfId="15" applyNumberFormat="1" applyFont="1" applyFill="1" applyBorder="1" applyAlignment="1">
      <alignment horizontal="center" vertical="center"/>
    </xf>
    <xf numFmtId="167" fontId="71" fillId="4" borderId="82" xfId="15" applyNumberFormat="1" applyFont="1" applyFill="1" applyBorder="1" applyAlignment="1">
      <alignment horizontal="center" vertical="center"/>
    </xf>
    <xf numFmtId="167" fontId="110" fillId="10" borderId="90" xfId="0" applyNumberFormat="1" applyFont="1" applyFill="1" applyBorder="1" applyAlignment="1">
      <alignment horizontal="center" vertical="center"/>
    </xf>
    <xf numFmtId="167" fontId="110" fillId="10" borderId="91" xfId="0" applyNumberFormat="1" applyFont="1" applyFill="1" applyBorder="1" applyAlignment="1">
      <alignment horizontal="center" vertical="center"/>
    </xf>
    <xf numFmtId="167" fontId="110" fillId="10" borderId="92" xfId="0" applyNumberFormat="1" applyFont="1" applyFill="1" applyBorder="1" applyAlignment="1">
      <alignment horizontal="center" vertical="center"/>
    </xf>
    <xf numFmtId="167" fontId="110" fillId="10" borderId="93" xfId="0" applyNumberFormat="1" applyFont="1" applyFill="1" applyBorder="1" applyAlignment="1">
      <alignment horizontal="center" vertical="center"/>
    </xf>
    <xf numFmtId="0" fontId="22" fillId="3" borderId="1" xfId="16" applyNumberFormat="1" applyFont="1" applyFill="1" applyBorder="1" applyAlignment="1">
      <alignment horizontal="left" vertical="center"/>
    </xf>
    <xf numFmtId="1" fontId="68" fillId="7" borderId="93" xfId="0" applyNumberFormat="1" applyFont="1" applyFill="1" applyBorder="1" applyAlignment="1">
      <alignment horizontal="center" vertical="center"/>
    </xf>
    <xf numFmtId="0" fontId="76" fillId="0" borderId="2" xfId="22" applyNumberFormat="1" applyFont="1" applyBorder="1" applyAlignment="1">
      <alignment horizontal="left" vertical="center"/>
    </xf>
    <xf numFmtId="1" fontId="68" fillId="7" borderId="90" xfId="0" applyNumberFormat="1" applyFont="1" applyFill="1" applyBorder="1" applyAlignment="1">
      <alignment horizontal="center" vertical="center"/>
    </xf>
    <xf numFmtId="0" fontId="69" fillId="0" borderId="88" xfId="0" applyNumberFormat="1" applyFont="1" applyBorder="1" applyAlignment="1">
      <alignment horizontal="center" vertical="center"/>
    </xf>
    <xf numFmtId="165" fontId="68" fillId="3" borderId="88" xfId="15" applyNumberFormat="1" applyFont="1" applyFill="1" applyBorder="1" applyAlignment="1">
      <alignment horizontal="center" vertical="center"/>
    </xf>
    <xf numFmtId="1" fontId="68" fillId="7" borderId="91" xfId="0" applyNumberFormat="1" applyFont="1" applyFill="1" applyBorder="1" applyAlignment="1">
      <alignment horizontal="center" vertical="center"/>
    </xf>
    <xf numFmtId="167" fontId="68" fillId="4" borderId="82" xfId="15" applyNumberFormat="1" applyFont="1" applyFill="1" applyBorder="1" applyAlignment="1">
      <alignment horizontal="center" vertical="center"/>
    </xf>
    <xf numFmtId="1" fontId="68" fillId="7" borderId="92" xfId="0" applyNumberFormat="1" applyFont="1" applyFill="1" applyBorder="1" applyAlignment="1">
      <alignment horizontal="center" vertical="center"/>
    </xf>
    <xf numFmtId="49" fontId="21" fillId="3" borderId="4" xfId="16" applyNumberFormat="1" applyFont="1" applyFill="1" applyBorder="1" applyAlignment="1">
      <alignment horizontal="center" vertical="center" wrapText="1"/>
    </xf>
    <xf numFmtId="167" fontId="21" fillId="4" borderId="20" xfId="15" applyNumberFormat="1" applyFont="1" applyFill="1" applyBorder="1" applyAlignment="1">
      <alignment horizontal="center" vertical="center"/>
    </xf>
    <xf numFmtId="164" fontId="68" fillId="3" borderId="88" xfId="15" applyFont="1" applyFill="1" applyBorder="1" applyAlignment="1">
      <alignment horizontal="left" vertical="center"/>
    </xf>
    <xf numFmtId="164" fontId="69" fillId="3" borderId="88" xfId="16" applyFont="1" applyFill="1" applyBorder="1" applyAlignment="1">
      <alignment horizontal="center" vertical="center" wrapText="1"/>
    </xf>
    <xf numFmtId="165" fontId="68" fillId="3" borderId="88" xfId="15" applyNumberFormat="1" applyFont="1" applyFill="1" applyBorder="1" applyAlignment="1">
      <alignment horizontal="center" vertical="center" wrapText="1"/>
    </xf>
    <xf numFmtId="167" fontId="76" fillId="6" borderId="1" xfId="0" applyNumberFormat="1" applyFont="1" applyFill="1" applyBorder="1" applyAlignment="1">
      <alignment horizontal="center" vertical="center"/>
    </xf>
    <xf numFmtId="164" fontId="68" fillId="3" borderId="80" xfId="15" applyFont="1" applyFill="1" applyBorder="1" applyAlignment="1">
      <alignment horizontal="left" vertical="center"/>
    </xf>
    <xf numFmtId="164" fontId="69" fillId="3" borderId="89" xfId="16" applyFont="1" applyFill="1" applyBorder="1" applyAlignment="1">
      <alignment horizontal="center" vertical="center" wrapText="1"/>
    </xf>
    <xf numFmtId="167" fontId="76" fillId="6" borderId="4" xfId="0" applyNumberFormat="1" applyFont="1" applyFill="1" applyBorder="1" applyAlignment="1">
      <alignment horizontal="center" vertical="center"/>
    </xf>
    <xf numFmtId="164" fontId="75" fillId="5" borderId="54" xfId="15" applyFont="1" applyFill="1" applyBorder="1" applyAlignment="1">
      <alignment horizontal="center" vertical="center"/>
    </xf>
    <xf numFmtId="165" fontId="68" fillId="3" borderId="89" xfId="15" applyNumberFormat="1" applyFont="1" applyFill="1" applyBorder="1" applyAlignment="1">
      <alignment horizontal="center" vertical="center"/>
    </xf>
    <xf numFmtId="165" fontId="68" fillId="3" borderId="89" xfId="15" applyNumberFormat="1" applyFont="1" applyFill="1" applyBorder="1" applyAlignment="1">
      <alignment horizontal="center" vertical="center" wrapText="1"/>
    </xf>
    <xf numFmtId="49" fontId="69" fillId="0" borderId="1" xfId="16" applyNumberFormat="1" applyFont="1" applyBorder="1" applyAlignment="1">
      <alignment horizontal="center" vertical="center" wrapText="1"/>
    </xf>
    <xf numFmtId="49" fontId="69" fillId="0" borderId="3" xfId="16" applyNumberFormat="1" applyFont="1" applyBorder="1" applyAlignment="1">
      <alignment horizontal="center" vertical="center" wrapText="1"/>
    </xf>
    <xf numFmtId="0" fontId="0" fillId="0" borderId="84" xfId="0" applyNumberFormat="1" applyBorder="1" applyAlignment="1">
      <alignment horizontal="left" vertical="center"/>
    </xf>
    <xf numFmtId="49" fontId="69" fillId="3" borderId="84" xfId="16" applyNumberFormat="1" applyFont="1" applyFill="1" applyBorder="1" applyAlignment="1">
      <alignment horizontal="center" vertical="center" wrapText="1"/>
    </xf>
    <xf numFmtId="165" fontId="42" fillId="3" borderId="84" xfId="15" applyNumberFormat="1" applyFont="1" applyFill="1" applyBorder="1" applyAlignment="1">
      <alignment horizontal="center" vertical="center"/>
    </xf>
    <xf numFmtId="170" fontId="42" fillId="0" borderId="84" xfId="0" applyNumberFormat="1" applyFont="1" applyBorder="1" applyAlignment="1">
      <alignment horizontal="center" vertical="center"/>
    </xf>
    <xf numFmtId="167" fontId="74" fillId="4" borderId="94" xfId="15" applyNumberFormat="1" applyFont="1" applyFill="1" applyBorder="1" applyAlignment="1">
      <alignment horizontal="center" vertical="center"/>
    </xf>
    <xf numFmtId="1" fontId="42" fillId="7" borderId="93" xfId="0" applyNumberFormat="1" applyFont="1" applyFill="1" applyBorder="1" applyAlignment="1">
      <alignment horizontal="center" vertical="center"/>
    </xf>
    <xf numFmtId="165" fontId="20" fillId="0" borderId="80" xfId="0" applyNumberFormat="1" applyFont="1" applyBorder="1" applyAlignment="1">
      <alignment horizontal="center" vertical="center"/>
    </xf>
    <xf numFmtId="165" fontId="20" fillId="0" borderId="80" xfId="15" applyNumberFormat="1" applyFont="1" applyBorder="1" applyAlignment="1">
      <alignment horizontal="center" vertical="center"/>
    </xf>
    <xf numFmtId="170" fontId="20" fillId="0" borderId="80" xfId="0" applyNumberFormat="1" applyFont="1" applyBorder="1" applyAlignment="1">
      <alignment horizontal="center" vertical="center"/>
    </xf>
    <xf numFmtId="49" fontId="20" fillId="3" borderId="80" xfId="16" applyNumberFormat="1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49" fontId="20" fillId="0" borderId="1" xfId="16" applyNumberFormat="1" applyFont="1" applyBorder="1" applyAlignment="1">
      <alignment horizontal="center" vertical="center" wrapText="1"/>
    </xf>
    <xf numFmtId="49" fontId="20" fillId="0" borderId="80" xfId="16" applyNumberFormat="1" applyFont="1" applyBorder="1" applyAlignment="1">
      <alignment horizontal="center" vertical="center" wrapText="1"/>
    </xf>
    <xf numFmtId="165" fontId="20" fillId="0" borderId="4" xfId="15" applyNumberFormat="1" applyFont="1" applyBorder="1" applyAlignment="1">
      <alignment horizontal="center" vertical="center"/>
    </xf>
    <xf numFmtId="170" fontId="20" fillId="0" borderId="4" xfId="0" applyNumberFormat="1" applyFont="1" applyBorder="1" applyAlignment="1">
      <alignment horizontal="center" vertical="center"/>
    </xf>
    <xf numFmtId="49" fontId="20" fillId="0" borderId="4" xfId="16" applyNumberFormat="1" applyFont="1" applyBorder="1" applyAlignment="1">
      <alignment horizontal="center" vertical="center" wrapText="1"/>
    </xf>
    <xf numFmtId="165" fontId="20" fillId="0" borderId="84" xfId="0" applyNumberFormat="1" applyFont="1" applyBorder="1" applyAlignment="1">
      <alignment horizontal="center" vertical="center"/>
    </xf>
    <xf numFmtId="170" fontId="20" fillId="0" borderId="84" xfId="0" applyNumberFormat="1" applyFont="1" applyBorder="1" applyAlignment="1">
      <alignment horizontal="center" vertical="center"/>
    </xf>
    <xf numFmtId="49" fontId="20" fillId="3" borderId="84" xfId="16" applyNumberFormat="1" applyFont="1" applyFill="1" applyBorder="1" applyAlignment="1">
      <alignment horizontal="center" vertical="center" wrapText="1"/>
    </xf>
    <xf numFmtId="165" fontId="42" fillId="0" borderId="80" xfId="15" applyNumberFormat="1" applyFont="1" applyBorder="1" applyAlignment="1">
      <alignment horizontal="center" vertical="center"/>
    </xf>
    <xf numFmtId="170" fontId="42" fillId="0" borderId="80" xfId="0" applyNumberFormat="1" applyFont="1" applyBorder="1" applyAlignment="1">
      <alignment horizontal="center" vertical="center"/>
    </xf>
    <xf numFmtId="49" fontId="42" fillId="0" borderId="80" xfId="16" applyNumberFormat="1" applyFont="1" applyBorder="1" applyAlignment="1">
      <alignment horizontal="center" vertical="center" wrapText="1"/>
    </xf>
    <xf numFmtId="167" fontId="74" fillId="4" borderId="80" xfId="15" applyNumberFormat="1" applyFont="1" applyFill="1" applyBorder="1" applyAlignment="1">
      <alignment horizontal="center" vertical="center"/>
    </xf>
    <xf numFmtId="1" fontId="42" fillId="7" borderId="91" xfId="0" applyNumberFormat="1" applyFont="1" applyFill="1" applyBorder="1" applyAlignment="1">
      <alignment horizontal="center" vertical="center"/>
    </xf>
    <xf numFmtId="1" fontId="42" fillId="7" borderId="92" xfId="0" applyNumberFormat="1" applyFont="1" applyFill="1" applyBorder="1" applyAlignment="1">
      <alignment horizontal="center" vertical="center"/>
    </xf>
    <xf numFmtId="49" fontId="42" fillId="3" borderId="80" xfId="16" applyNumberFormat="1" applyFont="1" applyFill="1" applyBorder="1" applyAlignment="1">
      <alignment horizontal="center" vertical="center" wrapText="1"/>
    </xf>
    <xf numFmtId="49" fontId="20" fillId="3" borderId="4" xfId="16" applyNumberFormat="1" applyFont="1" applyFill="1" applyBorder="1" applyAlignment="1">
      <alignment horizontal="center" vertical="center" wrapText="1"/>
    </xf>
    <xf numFmtId="1" fontId="20" fillId="7" borderId="69" xfId="0" applyNumberFormat="1" applyFont="1" applyFill="1" applyBorder="1" applyAlignment="1">
      <alignment horizontal="center" vertical="center"/>
    </xf>
    <xf numFmtId="164" fontId="20" fillId="0" borderId="0" xfId="0" applyFont="1" applyAlignment="1">
      <alignment vertical="center"/>
    </xf>
    <xf numFmtId="164" fontId="20" fillId="3" borderId="51" xfId="15" applyFont="1" applyFill="1" applyBorder="1" applyAlignment="1">
      <alignment vertical="center" wrapText="1"/>
    </xf>
    <xf numFmtId="165" fontId="20" fillId="0" borderId="1" xfId="0" applyNumberFormat="1" applyFont="1" applyBorder="1" applyAlignment="1">
      <alignment horizontal="center" vertical="center"/>
    </xf>
    <xf numFmtId="170" fontId="20" fillId="0" borderId="48" xfId="0" applyNumberFormat="1" applyFont="1" applyBorder="1" applyAlignment="1">
      <alignment horizontal="center" vertical="center"/>
    </xf>
    <xf numFmtId="167" fontId="74" fillId="4" borderId="48" xfId="15" applyNumberFormat="1" applyFont="1" applyFill="1" applyBorder="1" applyAlignment="1">
      <alignment horizontal="center" vertical="center"/>
    </xf>
    <xf numFmtId="1" fontId="20" fillId="7" borderId="42" xfId="0" applyNumberFormat="1" applyFont="1" applyFill="1" applyBorder="1" applyAlignment="1">
      <alignment horizontal="center" vertical="center"/>
    </xf>
    <xf numFmtId="164" fontId="20" fillId="3" borderId="52" xfId="15" applyFont="1" applyFill="1" applyBorder="1" applyAlignment="1">
      <alignment vertical="center" wrapText="1"/>
    </xf>
    <xf numFmtId="170" fontId="20" fillId="0" borderId="70" xfId="0" applyNumberFormat="1" applyFont="1" applyBorder="1" applyAlignment="1">
      <alignment horizontal="center" vertical="center"/>
    </xf>
    <xf numFmtId="167" fontId="74" fillId="4" borderId="70" xfId="15" applyNumberFormat="1" applyFont="1" applyFill="1" applyBorder="1" applyAlignment="1">
      <alignment horizontal="center" vertical="center"/>
    </xf>
    <xf numFmtId="1" fontId="20" fillId="7" borderId="25" xfId="0" applyNumberFormat="1" applyFont="1" applyFill="1" applyBorder="1" applyAlignment="1">
      <alignment horizontal="center" vertical="center"/>
    </xf>
    <xf numFmtId="170" fontId="20" fillId="0" borderId="96" xfId="0" applyNumberFormat="1" applyFont="1" applyBorder="1" applyAlignment="1">
      <alignment horizontal="center" vertical="center"/>
    </xf>
    <xf numFmtId="167" fontId="74" fillId="4" borderId="96" xfId="15" applyNumberFormat="1" applyFont="1" applyFill="1" applyBorder="1" applyAlignment="1">
      <alignment horizontal="center" vertical="center"/>
    </xf>
    <xf numFmtId="1" fontId="20" fillId="7" borderId="43" xfId="0" applyNumberFormat="1" applyFont="1" applyFill="1" applyBorder="1" applyAlignment="1">
      <alignment horizontal="center" vertical="center"/>
    </xf>
    <xf numFmtId="164" fontId="20" fillId="3" borderId="53" xfId="15" applyFont="1" applyFill="1" applyBorder="1" applyAlignment="1">
      <alignment vertical="center" wrapText="1"/>
    </xf>
    <xf numFmtId="170" fontId="20" fillId="0" borderId="97" xfId="0" applyNumberFormat="1" applyFont="1" applyBorder="1" applyAlignment="1">
      <alignment horizontal="center" vertical="center"/>
    </xf>
    <xf numFmtId="49" fontId="20" fillId="0" borderId="84" xfId="16" applyNumberFormat="1" applyFont="1" applyBorder="1" applyAlignment="1">
      <alignment horizontal="center" vertical="center" wrapText="1"/>
    </xf>
    <xf numFmtId="167" fontId="74" fillId="4" borderId="97" xfId="15" applyNumberFormat="1" applyFont="1" applyFill="1" applyBorder="1" applyAlignment="1">
      <alignment horizontal="center" vertical="center"/>
    </xf>
    <xf numFmtId="1" fontId="20" fillId="7" borderId="98" xfId="0" applyNumberFormat="1" applyFont="1" applyFill="1" applyBorder="1" applyAlignment="1">
      <alignment horizontal="center" vertical="center"/>
    </xf>
    <xf numFmtId="1" fontId="20" fillId="7" borderId="35" xfId="0" applyNumberFormat="1" applyFont="1" applyFill="1" applyBorder="1" applyAlignment="1">
      <alignment horizontal="center" vertical="center"/>
    </xf>
    <xf numFmtId="1" fontId="20" fillId="7" borderId="91" xfId="0" applyNumberFormat="1" applyFont="1" applyFill="1" applyBorder="1" applyAlignment="1">
      <alignment horizontal="center" vertical="center"/>
    </xf>
    <xf numFmtId="1" fontId="20" fillId="7" borderId="92" xfId="0" applyNumberFormat="1" applyFont="1" applyFill="1" applyBorder="1" applyAlignment="1">
      <alignment horizontal="center" vertical="center"/>
    </xf>
    <xf numFmtId="1" fontId="20" fillId="7" borderId="9" xfId="0" applyNumberFormat="1" applyFont="1" applyFill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80" xfId="0" applyNumberFormat="1" applyFont="1" applyBorder="1" applyAlignment="1">
      <alignment horizontal="center" vertical="center"/>
    </xf>
    <xf numFmtId="3" fontId="20" fillId="0" borderId="84" xfId="15" applyNumberFormat="1" applyFont="1" applyBorder="1" applyAlignment="1">
      <alignment horizontal="center" vertical="center"/>
    </xf>
    <xf numFmtId="167" fontId="74" fillId="4" borderId="84" xfId="15" applyNumberFormat="1" applyFont="1" applyFill="1" applyBorder="1" applyAlignment="1">
      <alignment horizontal="center" vertical="center"/>
    </xf>
    <xf numFmtId="164" fontId="75" fillId="5" borderId="84" xfId="15" applyFont="1" applyFill="1" applyBorder="1" applyAlignment="1">
      <alignment horizontal="center" vertical="center"/>
    </xf>
    <xf numFmtId="164" fontId="42" fillId="3" borderId="80" xfId="15" applyFont="1" applyFill="1" applyBorder="1" applyAlignment="1">
      <alignment horizontal="left" vertical="center"/>
    </xf>
    <xf numFmtId="3" fontId="42" fillId="0" borderId="80" xfId="15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1" fontId="42" fillId="7" borderId="95" xfId="0" applyNumberFormat="1" applyFont="1" applyFill="1" applyBorder="1" applyAlignment="1">
      <alignment horizontal="center" vertical="center"/>
    </xf>
    <xf numFmtId="1" fontId="42" fillId="7" borderId="90" xfId="0" applyNumberFormat="1" applyFont="1" applyFill="1" applyBorder="1" applyAlignment="1">
      <alignment horizontal="center" vertical="center"/>
    </xf>
    <xf numFmtId="165" fontId="42" fillId="0" borderId="89" xfId="15" applyNumberFormat="1" applyFont="1" applyBorder="1" applyAlignment="1">
      <alignment horizontal="center" vertical="center"/>
    </xf>
    <xf numFmtId="1" fontId="69" fillId="0" borderId="89" xfId="0" applyNumberFormat="1" applyFont="1" applyBorder="1" applyAlignment="1">
      <alignment horizontal="center" vertical="center"/>
    </xf>
    <xf numFmtId="49" fontId="42" fillId="0" borderId="89" xfId="16" applyNumberFormat="1" applyFont="1" applyBorder="1" applyAlignment="1">
      <alignment horizontal="center" vertical="center" wrapText="1"/>
    </xf>
    <xf numFmtId="164" fontId="42" fillId="3" borderId="84" xfId="15" applyFont="1" applyFill="1" applyBorder="1" applyAlignment="1">
      <alignment horizontal="left" vertical="center"/>
    </xf>
    <xf numFmtId="49" fontId="42" fillId="0" borderId="84" xfId="16" applyNumberFormat="1" applyFont="1" applyBorder="1" applyAlignment="1">
      <alignment horizontal="center" vertical="center" wrapText="1"/>
    </xf>
    <xf numFmtId="49" fontId="69" fillId="3" borderId="31" xfId="16" applyNumberFormat="1" applyFont="1" applyFill="1" applyBorder="1" applyAlignment="1">
      <alignment horizontal="center" vertical="center" wrapText="1"/>
    </xf>
    <xf numFmtId="164" fontId="20" fillId="0" borderId="0" xfId="0" applyFont="1" applyAlignment="1">
      <alignment horizontal="center" vertical="center"/>
    </xf>
    <xf numFmtId="1" fontId="69" fillId="3" borderId="88" xfId="15" applyNumberFormat="1" applyFont="1" applyFill="1" applyBorder="1" applyAlignment="1">
      <alignment horizontal="center" vertical="center" wrapText="1"/>
    </xf>
    <xf numFmtId="1" fontId="20" fillId="7" borderId="23" xfId="0" applyNumberFormat="1" applyFont="1" applyFill="1" applyBorder="1" applyAlignment="1">
      <alignment horizontal="center" vertical="center"/>
    </xf>
    <xf numFmtId="0" fontId="76" fillId="0" borderId="80" xfId="4" applyFont="1" applyBorder="1" applyAlignment="1">
      <alignment horizontal="center" vertical="center"/>
    </xf>
    <xf numFmtId="165" fontId="20" fillId="3" borderId="1" xfId="15" applyNumberFormat="1" applyFont="1" applyFill="1" applyBorder="1" applyAlignment="1">
      <alignment horizontal="center" vertical="center"/>
    </xf>
    <xf numFmtId="170" fontId="20" fillId="0" borderId="23" xfId="0" applyNumberFormat="1" applyFont="1" applyBorder="1" applyAlignment="1">
      <alignment horizontal="center" vertical="center"/>
    </xf>
    <xf numFmtId="167" fontId="20" fillId="4" borderId="80" xfId="15" applyNumberFormat="1" applyFont="1" applyFill="1" applyBorder="1" applyAlignment="1">
      <alignment horizontal="center" vertical="center"/>
    </xf>
    <xf numFmtId="1" fontId="20" fillId="7" borderId="15" xfId="0" applyNumberFormat="1" applyFont="1" applyFill="1" applyBorder="1" applyAlignment="1">
      <alignment horizontal="center" vertical="center"/>
    </xf>
    <xf numFmtId="165" fontId="20" fillId="3" borderId="80" xfId="15" applyNumberFormat="1" applyFont="1" applyFill="1" applyBorder="1" applyAlignment="1">
      <alignment horizontal="center" vertical="center"/>
    </xf>
    <xf numFmtId="1" fontId="20" fillId="7" borderId="82" xfId="0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80" xfId="0" applyNumberFormat="1" applyFont="1" applyBorder="1" applyAlignment="1">
      <alignment horizontal="center" vertical="center"/>
    </xf>
    <xf numFmtId="49" fontId="20" fillId="0" borderId="84" xfId="0" applyNumberFormat="1" applyFont="1" applyBorder="1" applyAlignment="1">
      <alignment horizontal="center" vertical="center"/>
    </xf>
    <xf numFmtId="1" fontId="20" fillId="7" borderId="94" xfId="0" applyNumberFormat="1" applyFont="1" applyFill="1" applyBorder="1" applyAlignment="1">
      <alignment horizontal="center" vertical="center"/>
    </xf>
    <xf numFmtId="0" fontId="76" fillId="0" borderId="84" xfId="4" applyFont="1" applyBorder="1" applyAlignment="1">
      <alignment horizontal="center" vertical="center"/>
    </xf>
    <xf numFmtId="167" fontId="20" fillId="4" borderId="84" xfId="15" applyNumberFormat="1" applyFont="1" applyFill="1" applyBorder="1" applyAlignment="1">
      <alignment horizontal="center" vertical="center"/>
    </xf>
    <xf numFmtId="164" fontId="0" fillId="0" borderId="65" xfId="0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5" fontId="20" fillId="3" borderId="2" xfId="15" applyNumberFormat="1" applyFont="1" applyFill="1" applyBorder="1" applyAlignment="1">
      <alignment horizontal="center" vertical="center"/>
    </xf>
    <xf numFmtId="1" fontId="0" fillId="0" borderId="65" xfId="0" applyNumberFormat="1" applyBorder="1" applyAlignment="1">
      <alignment horizontal="center" vertical="center"/>
    </xf>
    <xf numFmtId="170" fontId="20" fillId="0" borderId="0" xfId="0" applyNumberFormat="1" applyFont="1" applyAlignment="1">
      <alignment horizontal="center" vertical="center"/>
    </xf>
    <xf numFmtId="167" fontId="20" fillId="4" borderId="2" xfId="15" applyNumberFormat="1" applyFont="1" applyFill="1" applyBorder="1" applyAlignment="1">
      <alignment horizontal="center" vertical="center"/>
    </xf>
    <xf numFmtId="1" fontId="20" fillId="7" borderId="27" xfId="0" applyNumberFormat="1" applyFont="1" applyFill="1" applyBorder="1" applyAlignment="1">
      <alignment horizontal="center" vertical="center"/>
    </xf>
    <xf numFmtId="164" fontId="0" fillId="0" borderId="64" xfId="0" applyBorder="1" applyAlignment="1">
      <alignment horizontal="center" vertical="center"/>
    </xf>
    <xf numFmtId="164" fontId="0" fillId="0" borderId="80" xfId="0" applyBorder="1" applyAlignment="1">
      <alignment horizontal="center" vertical="center"/>
    </xf>
    <xf numFmtId="1" fontId="0" fillId="0" borderId="99" xfId="0" applyNumberFormat="1" applyBorder="1" applyAlignment="1">
      <alignment horizontal="center" vertical="center"/>
    </xf>
    <xf numFmtId="1" fontId="65" fillId="0" borderId="80" xfId="20" applyNumberFormat="1" applyFont="1" applyBorder="1" applyAlignment="1">
      <alignment horizontal="center" vertical="center" shrinkToFit="1"/>
    </xf>
    <xf numFmtId="49" fontId="60" fillId="0" borderId="80" xfId="11" applyNumberFormat="1" applyFont="1" applyBorder="1" applyAlignment="1" applyProtection="1">
      <alignment horizontal="center" vertical="center"/>
      <protection hidden="1"/>
    </xf>
    <xf numFmtId="164" fontId="0" fillId="0" borderId="99" xfId="0" applyBorder="1" applyAlignment="1">
      <alignment horizontal="center" vertical="center"/>
    </xf>
    <xf numFmtId="164" fontId="0" fillId="0" borderId="84" xfId="0" applyBorder="1" applyAlignment="1">
      <alignment horizontal="center" vertical="center"/>
    </xf>
    <xf numFmtId="1" fontId="0" fillId="0" borderId="80" xfId="0" applyNumberFormat="1" applyBorder="1" applyAlignment="1">
      <alignment horizontal="center" vertical="center"/>
    </xf>
    <xf numFmtId="165" fontId="20" fillId="3" borderId="84" xfId="15" applyNumberFormat="1" applyFont="1" applyFill="1" applyBorder="1" applyAlignment="1">
      <alignment horizontal="center" vertical="center"/>
    </xf>
    <xf numFmtId="1" fontId="0" fillId="0" borderId="84" xfId="0" applyNumberFormat="1" applyBorder="1" applyAlignment="1">
      <alignment horizontal="center" vertical="center"/>
    </xf>
    <xf numFmtId="1" fontId="65" fillId="0" borderId="84" xfId="20" applyNumberFormat="1" applyFont="1" applyBorder="1" applyAlignment="1">
      <alignment horizontal="center" vertical="center" shrinkToFit="1"/>
    </xf>
    <xf numFmtId="49" fontId="60" fillId="0" borderId="84" xfId="11" applyNumberFormat="1" applyFont="1" applyBorder="1" applyAlignment="1" applyProtection="1">
      <alignment horizontal="center" vertical="center"/>
      <protection hidden="1"/>
    </xf>
    <xf numFmtId="164" fontId="0" fillId="0" borderId="100" xfId="0" applyBorder="1" applyAlignment="1">
      <alignment horizontal="center" vertical="center"/>
    </xf>
    <xf numFmtId="164" fontId="0" fillId="0" borderId="101" xfId="0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0" fontId="60" fillId="0" borderId="80" xfId="0" applyNumberFormat="1" applyFont="1" applyBorder="1" applyAlignment="1" applyProtection="1">
      <alignment horizontal="center" vertical="center"/>
      <protection hidden="1"/>
    </xf>
    <xf numFmtId="0" fontId="60" fillId="0" borderId="84" xfId="0" applyNumberFormat="1" applyFont="1" applyBorder="1" applyAlignment="1" applyProtection="1">
      <alignment horizontal="center" vertical="center"/>
      <protection hidden="1"/>
    </xf>
    <xf numFmtId="1" fontId="65" fillId="0" borderId="80" xfId="0" applyNumberFormat="1" applyFont="1" applyBorder="1" applyAlignment="1" applyProtection="1">
      <alignment horizontal="center" vertical="center"/>
      <protection hidden="1"/>
    </xf>
    <xf numFmtId="0" fontId="65" fillId="0" borderId="84" xfId="0" applyNumberFormat="1" applyFont="1" applyBorder="1" applyAlignment="1" applyProtection="1">
      <alignment horizontal="center" vertical="center"/>
      <protection hidden="1"/>
    </xf>
    <xf numFmtId="164" fontId="60" fillId="0" borderId="2" xfId="0" applyFont="1" applyBorder="1" applyAlignment="1">
      <alignment horizontal="center" vertical="center"/>
    </xf>
    <xf numFmtId="49" fontId="20" fillId="0" borderId="2" xfId="16" applyNumberFormat="1" applyFont="1" applyBorder="1" applyAlignment="1">
      <alignment horizontal="center" vertical="center" wrapText="1"/>
    </xf>
    <xf numFmtId="164" fontId="60" fillId="0" borderId="80" xfId="0" applyFont="1" applyBorder="1" applyAlignment="1">
      <alignment horizontal="center" vertical="center"/>
    </xf>
    <xf numFmtId="164" fontId="60" fillId="0" borderId="84" xfId="0" applyFont="1" applyBorder="1" applyAlignment="1">
      <alignment horizontal="center" vertical="center"/>
    </xf>
    <xf numFmtId="164" fontId="0" fillId="0" borderId="2" xfId="0" applyBorder="1" applyAlignment="1">
      <alignment horizontal="left"/>
    </xf>
    <xf numFmtId="164" fontId="0" fillId="0" borderId="80" xfId="0" applyBorder="1" applyAlignment="1">
      <alignment horizontal="left"/>
    </xf>
    <xf numFmtId="164" fontId="0" fillId="0" borderId="84" xfId="0" applyBorder="1" applyAlignment="1">
      <alignment horizontal="left"/>
    </xf>
    <xf numFmtId="1" fontId="60" fillId="0" borderId="2" xfId="0" applyNumberFormat="1" applyFont="1" applyBorder="1" applyAlignment="1">
      <alignment horizontal="center" vertical="center"/>
    </xf>
    <xf numFmtId="1" fontId="60" fillId="0" borderId="80" xfId="0" applyNumberFormat="1" applyFont="1" applyBorder="1" applyAlignment="1">
      <alignment horizontal="center" vertical="center"/>
    </xf>
    <xf numFmtId="0" fontId="60" fillId="0" borderId="80" xfId="11" applyNumberFormat="1" applyFont="1" applyBorder="1" applyAlignment="1" applyProtection="1">
      <alignment horizontal="center" vertical="center"/>
      <protection hidden="1"/>
    </xf>
    <xf numFmtId="1" fontId="20" fillId="7" borderId="33" xfId="0" applyNumberFormat="1" applyFont="1" applyFill="1" applyBorder="1" applyAlignment="1">
      <alignment horizontal="center" vertical="center"/>
    </xf>
    <xf numFmtId="176" fontId="61" fillId="0" borderId="2" xfId="33" applyNumberFormat="1" applyFont="1" applyBorder="1" applyAlignment="1">
      <alignment horizontal="center" vertical="center" wrapText="1"/>
    </xf>
    <xf numFmtId="176" fontId="61" fillId="0" borderId="84" xfId="33" applyNumberFormat="1" applyFont="1" applyBorder="1" applyAlignment="1">
      <alignment horizontal="center" vertical="center" wrapText="1"/>
    </xf>
    <xf numFmtId="176" fontId="61" fillId="0" borderId="80" xfId="33" applyNumberFormat="1" applyFont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vertical="center"/>
    </xf>
    <xf numFmtId="1" fontId="20" fillId="0" borderId="0" xfId="0" applyNumberFormat="1" applyFont="1" applyAlignment="1">
      <alignment horizontal="center" vertical="center"/>
    </xf>
    <xf numFmtId="167" fontId="19" fillId="4" borderId="1" xfId="15" applyNumberFormat="1" applyFont="1" applyFill="1" applyBorder="1" applyAlignment="1">
      <alignment horizontal="center" vertical="center"/>
    </xf>
    <xf numFmtId="167" fontId="19" fillId="4" borderId="3" xfId="15" applyNumberFormat="1" applyFont="1" applyFill="1" applyBorder="1" applyAlignment="1">
      <alignment horizontal="center" vertical="center"/>
    </xf>
    <xf numFmtId="167" fontId="19" fillId="4" borderId="16" xfId="15" applyNumberFormat="1" applyFont="1" applyFill="1" applyBorder="1" applyAlignment="1">
      <alignment horizontal="center" vertical="center"/>
    </xf>
    <xf numFmtId="167" fontId="19" fillId="4" borderId="4" xfId="15" applyNumberFormat="1" applyFont="1" applyFill="1" applyBorder="1" applyAlignment="1">
      <alignment horizontal="center" vertical="center"/>
    </xf>
    <xf numFmtId="164" fontId="73" fillId="0" borderId="0" xfId="0" applyFont="1" applyAlignment="1">
      <alignment horizontal="center" vertical="center" wrapText="1"/>
    </xf>
    <xf numFmtId="0" fontId="0" fillId="0" borderId="102" xfId="0" applyNumberFormat="1" applyBorder="1" applyAlignment="1">
      <alignment horizontal="left" vertical="center"/>
    </xf>
    <xf numFmtId="165" fontId="18" fillId="0" borderId="102" xfId="15" applyNumberFormat="1" applyFont="1" applyBorder="1" applyAlignment="1">
      <alignment horizontal="center" vertical="center"/>
    </xf>
    <xf numFmtId="170" fontId="18" fillId="0" borderId="102" xfId="0" applyNumberFormat="1" applyFont="1" applyBorder="1" applyAlignment="1">
      <alignment horizontal="center" vertical="center"/>
    </xf>
    <xf numFmtId="1" fontId="69" fillId="0" borderId="102" xfId="0" applyNumberFormat="1" applyFont="1" applyBorder="1" applyAlignment="1">
      <alignment horizontal="center" vertical="center"/>
    </xf>
    <xf numFmtId="49" fontId="18" fillId="0" borderId="102" xfId="16" applyNumberFormat="1" applyFont="1" applyBorder="1" applyAlignment="1">
      <alignment horizontal="center" vertical="center" wrapText="1"/>
    </xf>
    <xf numFmtId="167" fontId="74" fillId="4" borderId="102" xfId="15" applyNumberFormat="1" applyFont="1" applyFill="1" applyBorder="1" applyAlignment="1">
      <alignment horizontal="center" vertical="center"/>
    </xf>
    <xf numFmtId="164" fontId="75" fillId="5" borderId="102" xfId="15" applyFont="1" applyFill="1" applyBorder="1" applyAlignment="1">
      <alignment horizontal="center" vertical="center"/>
    </xf>
    <xf numFmtId="49" fontId="18" fillId="3" borderId="15" xfId="16" applyNumberFormat="1" applyFont="1" applyFill="1" applyBorder="1" applyAlignment="1">
      <alignment horizontal="left" vertical="center" wrapText="1"/>
    </xf>
    <xf numFmtId="164" fontId="83" fillId="0" borderId="6" xfId="15" applyFont="1" applyBorder="1" applyAlignment="1">
      <alignment horizontal="centerContinuous" vertical="center" wrapText="1"/>
    </xf>
    <xf numFmtId="165" fontId="18" fillId="0" borderId="1" xfId="15" applyNumberFormat="1" applyFont="1" applyBorder="1" applyAlignment="1">
      <alignment horizontal="center" vertical="center"/>
    </xf>
    <xf numFmtId="49" fontId="18" fillId="0" borderId="1" xfId="16" applyNumberFormat="1" applyFont="1" applyBorder="1" applyAlignment="1">
      <alignment horizontal="center" vertical="center" wrapText="1"/>
    </xf>
    <xf numFmtId="49" fontId="18" fillId="3" borderId="103" xfId="16" applyNumberFormat="1" applyFont="1" applyFill="1" applyBorder="1" applyAlignment="1">
      <alignment horizontal="left" vertical="center" wrapText="1"/>
    </xf>
    <xf numFmtId="164" fontId="83" fillId="0" borderId="104" xfId="15" applyFont="1" applyBorder="1" applyAlignment="1">
      <alignment horizontal="centerContinuous" vertical="center" wrapText="1"/>
    </xf>
    <xf numFmtId="164" fontId="83" fillId="0" borderId="102" xfId="15" applyFont="1" applyBorder="1" applyAlignment="1">
      <alignment horizontal="center" vertical="center" wrapText="1"/>
    </xf>
    <xf numFmtId="165" fontId="18" fillId="0" borderId="4" xfId="15" applyNumberFormat="1" applyFont="1" applyBorder="1" applyAlignment="1">
      <alignment horizontal="center" vertical="center"/>
    </xf>
    <xf numFmtId="170" fontId="18" fillId="0" borderId="4" xfId="0" applyNumberFormat="1" applyFont="1" applyBorder="1" applyAlignment="1">
      <alignment horizontal="center" vertical="center"/>
    </xf>
    <xf numFmtId="49" fontId="18" fillId="0" borderId="4" xfId="16" applyNumberFormat="1" applyFont="1" applyBorder="1" applyAlignment="1">
      <alignment horizontal="center" vertical="center" wrapText="1"/>
    </xf>
    <xf numFmtId="1" fontId="20" fillId="7" borderId="106" xfId="0" applyNumberFormat="1" applyFont="1" applyFill="1" applyBorder="1" applyAlignment="1">
      <alignment horizontal="center" vertical="center"/>
    </xf>
    <xf numFmtId="170" fontId="18" fillId="0" borderId="1" xfId="0" applyNumberFormat="1" applyFont="1" applyBorder="1" applyAlignment="1">
      <alignment horizontal="center" vertical="center"/>
    </xf>
    <xf numFmtId="165" fontId="18" fillId="0" borderId="80" xfId="15" applyNumberFormat="1" applyFont="1" applyBorder="1" applyAlignment="1">
      <alignment horizontal="center" vertical="center"/>
    </xf>
    <xf numFmtId="170" fontId="18" fillId="0" borderId="80" xfId="0" applyNumberFormat="1" applyFont="1" applyBorder="1" applyAlignment="1">
      <alignment horizontal="center" vertical="center"/>
    </xf>
    <xf numFmtId="49" fontId="18" fillId="0" borderId="80" xfId="16" applyNumberFormat="1" applyFont="1" applyBorder="1" applyAlignment="1">
      <alignment horizontal="center" vertical="center" wrapText="1"/>
    </xf>
    <xf numFmtId="164" fontId="17" fillId="0" borderId="0" xfId="0" applyFont="1" applyAlignment="1">
      <alignment vertical="center"/>
    </xf>
    <xf numFmtId="164" fontId="17" fillId="0" borderId="0" xfId="0" applyFont="1" applyAlignment="1">
      <alignment horizontal="center" vertical="center"/>
    </xf>
    <xf numFmtId="164" fontId="17" fillId="9" borderId="0" xfId="0" applyFont="1" applyFill="1" applyAlignment="1">
      <alignment vertical="center"/>
    </xf>
    <xf numFmtId="164" fontId="17" fillId="3" borderId="1" xfId="15" applyFont="1" applyFill="1" applyBorder="1" applyAlignment="1">
      <alignment horizontal="left" vertical="center"/>
    </xf>
    <xf numFmtId="165" fontId="17" fillId="3" borderId="1" xfId="15" applyNumberFormat="1" applyFont="1" applyFill="1" applyBorder="1" applyAlignment="1">
      <alignment horizontal="center" vertical="center"/>
    </xf>
    <xf numFmtId="49" fontId="17" fillId="3" borderId="1" xfId="16" applyNumberFormat="1" applyFont="1" applyFill="1" applyBorder="1" applyAlignment="1">
      <alignment horizontal="center" vertical="center" wrapText="1"/>
    </xf>
    <xf numFmtId="170" fontId="17" fillId="0" borderId="0" xfId="0" applyNumberFormat="1" applyFont="1" applyAlignment="1">
      <alignment horizontal="center" vertical="center"/>
    </xf>
    <xf numFmtId="167" fontId="17" fillId="4" borderId="1" xfId="15" applyNumberFormat="1" applyFont="1" applyFill="1" applyBorder="1" applyAlignment="1">
      <alignment horizontal="center" vertical="center"/>
    </xf>
    <xf numFmtId="1" fontId="17" fillId="7" borderId="15" xfId="0" applyNumberFormat="1" applyFont="1" applyFill="1" applyBorder="1" applyAlignment="1">
      <alignment horizontal="center" vertical="center"/>
    </xf>
    <xf numFmtId="164" fontId="17" fillId="3" borderId="102" xfId="15" applyFont="1" applyFill="1" applyBorder="1" applyAlignment="1">
      <alignment horizontal="left" vertical="center"/>
    </xf>
    <xf numFmtId="165" fontId="17" fillId="3" borderId="102" xfId="15" applyNumberFormat="1" applyFont="1" applyFill="1" applyBorder="1" applyAlignment="1">
      <alignment horizontal="center" vertical="center"/>
    </xf>
    <xf numFmtId="49" fontId="17" fillId="3" borderId="102" xfId="16" applyNumberFormat="1" applyFont="1" applyFill="1" applyBorder="1" applyAlignment="1">
      <alignment horizontal="center" vertical="center" wrapText="1"/>
    </xf>
    <xf numFmtId="167" fontId="17" fillId="4" borderId="102" xfId="15" applyNumberFormat="1" applyFont="1" applyFill="1" applyBorder="1" applyAlignment="1">
      <alignment horizontal="center" vertical="center"/>
    </xf>
    <xf numFmtId="164" fontId="94" fillId="5" borderId="102" xfId="15" applyFont="1" applyFill="1" applyBorder="1" applyAlignment="1">
      <alignment horizontal="center" vertical="center"/>
    </xf>
    <xf numFmtId="1" fontId="17" fillId="7" borderId="103" xfId="0" applyNumberFormat="1" applyFont="1" applyFill="1" applyBorder="1" applyAlignment="1">
      <alignment horizontal="center" vertical="center"/>
    </xf>
    <xf numFmtId="1" fontId="17" fillId="7" borderId="33" xfId="0" applyNumberFormat="1" applyFont="1" applyFill="1" applyBorder="1" applyAlignment="1">
      <alignment horizontal="center" vertical="center"/>
    </xf>
    <xf numFmtId="164" fontId="17" fillId="3" borderId="4" xfId="15" applyFont="1" applyFill="1" applyBorder="1" applyAlignment="1">
      <alignment horizontal="left" vertical="center"/>
    </xf>
    <xf numFmtId="165" fontId="17" fillId="3" borderId="4" xfId="15" applyNumberFormat="1" applyFont="1" applyFill="1" applyBorder="1" applyAlignment="1">
      <alignment horizontal="center" vertical="center"/>
    </xf>
    <xf numFmtId="49" fontId="17" fillId="3" borderId="4" xfId="16" applyNumberFormat="1" applyFont="1" applyFill="1" applyBorder="1" applyAlignment="1">
      <alignment horizontal="center" vertical="center" wrapText="1"/>
    </xf>
    <xf numFmtId="170" fontId="17" fillId="0" borderId="24" xfId="0" applyNumberFormat="1" applyFont="1" applyBorder="1" applyAlignment="1">
      <alignment horizontal="center" vertical="center"/>
    </xf>
    <xf numFmtId="167" fontId="17" fillId="4" borderId="4" xfId="15" applyNumberFormat="1" applyFont="1" applyFill="1" applyBorder="1" applyAlignment="1">
      <alignment horizontal="center" vertical="center"/>
    </xf>
    <xf numFmtId="1" fontId="17" fillId="7" borderId="20" xfId="0" applyNumberFormat="1" applyFont="1" applyFill="1" applyBorder="1" applyAlignment="1">
      <alignment horizontal="center" vertical="center"/>
    </xf>
    <xf numFmtId="164" fontId="17" fillId="0" borderId="0" xfId="15" applyFont="1" applyAlignment="1">
      <alignment horizontal="left" vertical="center"/>
    </xf>
    <xf numFmtId="165" fontId="17" fillId="0" borderId="0" xfId="15" applyNumberFormat="1" applyFont="1" applyAlignment="1">
      <alignment horizontal="center" vertical="center"/>
    </xf>
    <xf numFmtId="49" fontId="17" fillId="0" borderId="0" xfId="16" applyNumberFormat="1" applyFont="1" applyAlignment="1">
      <alignment horizontal="center" vertical="center" wrapText="1"/>
    </xf>
    <xf numFmtId="167" fontId="17" fillId="0" borderId="0" xfId="15" applyNumberFormat="1" applyFont="1" applyAlignment="1">
      <alignment horizontal="center" vertical="center"/>
    </xf>
    <xf numFmtId="164" fontId="94" fillId="0" borderId="0" xfId="15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0" applyFont="1" applyAlignment="1">
      <alignment horizontal="left" vertical="center"/>
    </xf>
    <xf numFmtId="165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4" fontId="17" fillId="0" borderId="0" xfId="0" applyFont="1"/>
    <xf numFmtId="164" fontId="16" fillId="3" borderId="1" xfId="15" applyFont="1" applyFill="1" applyBorder="1" applyAlignment="1">
      <alignment horizontal="left" vertical="center"/>
    </xf>
    <xf numFmtId="164" fontId="15" fillId="0" borderId="4" xfId="0" applyFont="1" applyBorder="1" applyAlignment="1">
      <alignment horizontal="left" vertical="center"/>
    </xf>
    <xf numFmtId="165" fontId="15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4" fillId="3" borderId="1" xfId="16" applyNumberFormat="1" applyFont="1" applyFill="1" applyBorder="1" applyAlignment="1">
      <alignment horizontal="center" vertical="center" wrapText="1"/>
    </xf>
    <xf numFmtId="49" fontId="14" fillId="3" borderId="3" xfId="16" applyNumberFormat="1" applyFont="1" applyFill="1" applyBorder="1" applyAlignment="1">
      <alignment horizontal="center" vertical="center" wrapText="1"/>
    </xf>
    <xf numFmtId="49" fontId="14" fillId="0" borderId="4" xfId="16" applyNumberFormat="1" applyFont="1" applyBorder="1" applyAlignment="1">
      <alignment horizontal="center" vertical="center" wrapText="1"/>
    </xf>
    <xf numFmtId="164" fontId="73" fillId="0" borderId="2" xfId="0" applyFont="1" applyBorder="1" applyAlignment="1">
      <alignment horizontal="center" vertical="center" wrapText="1"/>
    </xf>
    <xf numFmtId="164" fontId="73" fillId="0" borderId="10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64" fontId="20" fillId="3" borderId="26" xfId="15" applyFont="1" applyFill="1" applyBorder="1">
      <alignment vertical="center"/>
    </xf>
    <xf numFmtId="1" fontId="61" fillId="0" borderId="80" xfId="33" applyNumberFormat="1" applyFont="1" applyBorder="1" applyAlignment="1">
      <alignment horizontal="center" vertical="center" wrapText="1"/>
    </xf>
    <xf numFmtId="170" fontId="68" fillId="0" borderId="102" xfId="0" applyNumberFormat="1" applyFont="1" applyBorder="1" applyAlignment="1">
      <alignment horizontal="center" vertical="center"/>
    </xf>
    <xf numFmtId="1" fontId="68" fillId="7" borderId="0" xfId="0" applyNumberFormat="1" applyFont="1" applyFill="1" applyAlignment="1">
      <alignment horizontal="center" vertical="center"/>
    </xf>
    <xf numFmtId="0" fontId="90" fillId="2" borderId="102" xfId="4" applyFont="1" applyFill="1" applyBorder="1" applyAlignment="1">
      <alignment horizontal="center" vertical="center" wrapText="1"/>
    </xf>
    <xf numFmtId="164" fontId="75" fillId="5" borderId="104" xfId="15" applyFont="1" applyFill="1" applyBorder="1" applyAlignment="1">
      <alignment horizontal="center" vertical="center"/>
    </xf>
    <xf numFmtId="0" fontId="76" fillId="0" borderId="102" xfId="4" applyFont="1" applyBorder="1" applyAlignment="1">
      <alignment horizontal="left" vertical="center"/>
    </xf>
    <xf numFmtId="0" fontId="69" fillId="0" borderId="102" xfId="0" applyNumberFormat="1" applyFont="1" applyBorder="1" applyAlignment="1">
      <alignment horizontal="center" vertical="center"/>
    </xf>
    <xf numFmtId="165" fontId="68" fillId="3" borderId="102" xfId="15" applyNumberFormat="1" applyFont="1" applyFill="1" applyBorder="1" applyAlignment="1">
      <alignment horizontal="center" vertical="center"/>
    </xf>
    <xf numFmtId="49" fontId="12" fillId="3" borderId="102" xfId="16" applyNumberFormat="1" applyFont="1" applyFill="1" applyBorder="1" applyAlignment="1">
      <alignment horizontal="center" vertical="center" wrapText="1"/>
    </xf>
    <xf numFmtId="167" fontId="68" fillId="4" borderId="102" xfId="15" applyNumberFormat="1" applyFont="1" applyFill="1" applyBorder="1" applyAlignment="1">
      <alignment horizontal="center" vertical="center"/>
    </xf>
    <xf numFmtId="176" fontId="61" fillId="0" borderId="102" xfId="33" applyNumberFormat="1" applyFont="1" applyBorder="1" applyAlignment="1">
      <alignment horizontal="center" vertical="center" wrapText="1"/>
    </xf>
    <xf numFmtId="165" fontId="20" fillId="3" borderId="102" xfId="15" applyNumberFormat="1" applyFont="1" applyFill="1" applyBorder="1" applyAlignment="1">
      <alignment horizontal="center" vertical="center"/>
    </xf>
    <xf numFmtId="1" fontId="0" fillId="0" borderId="102" xfId="0" applyNumberFormat="1" applyBorder="1" applyAlignment="1">
      <alignment horizontal="center" vertical="center"/>
    </xf>
    <xf numFmtId="170" fontId="20" fillId="0" borderId="102" xfId="0" applyNumberFormat="1" applyFont="1" applyBorder="1" applyAlignment="1">
      <alignment horizontal="center" vertical="center"/>
    </xf>
    <xf numFmtId="1" fontId="65" fillId="0" borderId="102" xfId="20" applyNumberFormat="1" applyFont="1" applyBorder="1" applyAlignment="1">
      <alignment horizontal="center" vertical="center" shrinkToFit="1"/>
    </xf>
    <xf numFmtId="0" fontId="60" fillId="0" borderId="102" xfId="11" applyNumberFormat="1" applyFont="1" applyBorder="1" applyAlignment="1" applyProtection="1">
      <alignment horizontal="center" vertical="center"/>
      <protection hidden="1"/>
    </xf>
    <xf numFmtId="167" fontId="20" fillId="4" borderId="102" xfId="15" applyNumberFormat="1" applyFont="1" applyFill="1" applyBorder="1" applyAlignment="1">
      <alignment horizontal="center" vertical="center"/>
    </xf>
    <xf numFmtId="164" fontId="68" fillId="3" borderId="102" xfId="15" applyFont="1" applyFill="1" applyBorder="1" applyAlignment="1">
      <alignment horizontal="center" vertical="center"/>
    </xf>
    <xf numFmtId="164" fontId="20" fillId="3" borderId="102" xfId="15" applyFont="1" applyFill="1" applyBorder="1">
      <alignment vertical="center"/>
    </xf>
    <xf numFmtId="164" fontId="0" fillId="0" borderId="102" xfId="0" applyBorder="1" applyAlignment="1">
      <alignment horizontal="left" vertical="center"/>
    </xf>
    <xf numFmtId="164" fontId="0" fillId="0" borderId="65" xfId="0" applyBorder="1" applyAlignment="1">
      <alignment horizontal="left" vertical="center"/>
    </xf>
    <xf numFmtId="49" fontId="69" fillId="3" borderId="88" xfId="16" applyNumberFormat="1" applyFont="1" applyFill="1" applyBorder="1" applyAlignment="1">
      <alignment horizontal="center" vertical="center" wrapText="1"/>
    </xf>
    <xf numFmtId="164" fontId="11" fillId="0" borderId="0" xfId="0" applyFont="1" applyAlignment="1">
      <alignment vertical="center"/>
    </xf>
    <xf numFmtId="164" fontId="11" fillId="0" borderId="0" xfId="0" applyFont="1" applyAlignment="1">
      <alignment horizontal="center" vertical="center"/>
    </xf>
    <xf numFmtId="1" fontId="11" fillId="7" borderId="69" xfId="0" applyNumberFormat="1" applyFont="1" applyFill="1" applyBorder="1" applyAlignment="1">
      <alignment horizontal="center" vertical="center"/>
    </xf>
    <xf numFmtId="164" fontId="73" fillId="0" borderId="110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3" borderId="1" xfId="15" applyNumberFormat="1" applyFont="1" applyFill="1" applyBorder="1" applyAlignment="1">
      <alignment horizontal="center" vertical="center"/>
    </xf>
    <xf numFmtId="170" fontId="11" fillId="0" borderId="23" xfId="0" applyNumberFormat="1" applyFont="1" applyBorder="1" applyAlignment="1">
      <alignment horizontal="center" vertical="center"/>
    </xf>
    <xf numFmtId="49" fontId="11" fillId="3" borderId="1" xfId="16" applyNumberFormat="1" applyFont="1" applyFill="1" applyBorder="1" applyAlignment="1">
      <alignment horizontal="center" vertical="center" wrapText="1"/>
    </xf>
    <xf numFmtId="1" fontId="11" fillId="7" borderId="91" xfId="0" applyNumberFormat="1" applyFont="1" applyFill="1" applyBorder="1" applyAlignment="1">
      <alignment horizontal="center" vertical="center"/>
    </xf>
    <xf numFmtId="49" fontId="69" fillId="3" borderId="112" xfId="16" applyNumberFormat="1" applyFont="1" applyFill="1" applyBorder="1" applyAlignment="1">
      <alignment horizontal="center" vertical="center" wrapText="1"/>
    </xf>
    <xf numFmtId="165" fontId="11" fillId="0" borderId="113" xfId="0" applyNumberFormat="1" applyFont="1" applyBorder="1" applyAlignment="1">
      <alignment horizontal="center" vertical="center"/>
    </xf>
    <xf numFmtId="165" fontId="11" fillId="3" borderId="87" xfId="15" applyNumberFormat="1" applyFont="1" applyFill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" fontId="69" fillId="0" borderId="87" xfId="0" applyNumberFormat="1" applyFont="1" applyBorder="1" applyAlignment="1">
      <alignment horizontal="center" vertical="center"/>
    </xf>
    <xf numFmtId="49" fontId="11" fillId="3" borderId="87" xfId="16" applyNumberFormat="1" applyFont="1" applyFill="1" applyBorder="1" applyAlignment="1">
      <alignment horizontal="center" vertical="center" wrapText="1"/>
    </xf>
    <xf numFmtId="167" fontId="74" fillId="4" borderId="45" xfId="15" applyNumberFormat="1" applyFont="1" applyFill="1" applyBorder="1" applyAlignment="1">
      <alignment horizontal="center" vertical="center"/>
    </xf>
    <xf numFmtId="164" fontId="75" fillId="5" borderId="105" xfId="15" applyFont="1" applyFill="1" applyBorder="1" applyAlignment="1">
      <alignment horizontal="center" vertical="center"/>
    </xf>
    <xf numFmtId="1" fontId="11" fillId="7" borderId="74" xfId="0" applyNumberFormat="1" applyFont="1" applyFill="1" applyBorder="1" applyAlignment="1">
      <alignment horizontal="center" vertical="center"/>
    </xf>
    <xf numFmtId="0" fontId="0" fillId="0" borderId="115" xfId="0" applyNumberFormat="1" applyBorder="1" applyAlignment="1">
      <alignment horizontal="left" vertical="center"/>
    </xf>
    <xf numFmtId="49" fontId="69" fillId="3" borderId="116" xfId="16" applyNumberFormat="1" applyFont="1" applyFill="1" applyBorder="1" applyAlignment="1">
      <alignment horizontal="center" vertical="center" wrapText="1"/>
    </xf>
    <xf numFmtId="170" fontId="11" fillId="0" borderId="48" xfId="0" applyNumberFormat="1" applyFont="1" applyBorder="1" applyAlignment="1">
      <alignment horizontal="center" vertical="center"/>
    </xf>
    <xf numFmtId="0" fontId="0" fillId="0" borderId="118" xfId="0" applyNumberFormat="1" applyBorder="1" applyAlignment="1">
      <alignment horizontal="left" vertical="center"/>
    </xf>
    <xf numFmtId="49" fontId="69" fillId="3" borderId="119" xfId="16" applyNumberFormat="1" applyFont="1" applyFill="1" applyBorder="1" applyAlignment="1">
      <alignment horizontal="center" vertical="center" wrapText="1"/>
    </xf>
    <xf numFmtId="165" fontId="11" fillId="0" borderId="102" xfId="0" applyNumberFormat="1" applyFont="1" applyBorder="1" applyAlignment="1">
      <alignment horizontal="center" vertical="center"/>
    </xf>
    <xf numFmtId="165" fontId="11" fillId="0" borderId="102" xfId="15" applyNumberFormat="1" applyFont="1" applyBorder="1" applyAlignment="1">
      <alignment horizontal="center" vertical="center"/>
    </xf>
    <xf numFmtId="170" fontId="11" fillId="0" borderId="70" xfId="0" applyNumberFormat="1" applyFont="1" applyBorder="1" applyAlignment="1">
      <alignment horizontal="center" vertical="center"/>
    </xf>
    <xf numFmtId="49" fontId="11" fillId="0" borderId="102" xfId="16" applyNumberFormat="1" applyFont="1" applyBorder="1" applyAlignment="1">
      <alignment horizontal="center" vertical="center" wrapText="1"/>
    </xf>
    <xf numFmtId="167" fontId="74" fillId="4" borderId="103" xfId="15" applyNumberFormat="1" applyFont="1" applyFill="1" applyBorder="1" applyAlignment="1">
      <alignment horizontal="center" vertical="center"/>
    </xf>
    <xf numFmtId="1" fontId="11" fillId="7" borderId="106" xfId="0" applyNumberFormat="1" applyFont="1" applyFill="1" applyBorder="1" applyAlignment="1">
      <alignment horizontal="center" vertical="center"/>
    </xf>
    <xf numFmtId="0" fontId="0" fillId="0" borderId="121" xfId="0" applyNumberFormat="1" applyBorder="1" applyAlignment="1">
      <alignment horizontal="left" vertical="center"/>
    </xf>
    <xf numFmtId="49" fontId="69" fillId="3" borderId="122" xfId="16" applyNumberFormat="1" applyFont="1" applyFill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/>
    </xf>
    <xf numFmtId="165" fontId="11" fillId="0" borderId="4" xfId="15" applyNumberFormat="1" applyFont="1" applyBorder="1" applyAlignment="1">
      <alignment horizontal="center" vertical="center"/>
    </xf>
    <xf numFmtId="170" fontId="11" fillId="0" borderId="96" xfId="0" applyNumberFormat="1" applyFont="1" applyBorder="1" applyAlignment="1">
      <alignment horizontal="center" vertical="center"/>
    </xf>
    <xf numFmtId="49" fontId="11" fillId="0" borderId="4" xfId="16" applyNumberFormat="1" applyFont="1" applyBorder="1" applyAlignment="1">
      <alignment horizontal="center" vertical="center" wrapText="1"/>
    </xf>
    <xf numFmtId="1" fontId="11" fillId="7" borderId="9" xfId="0" applyNumberFormat="1" applyFont="1" applyFill="1" applyBorder="1" applyAlignment="1">
      <alignment horizontal="center" vertical="center"/>
    </xf>
    <xf numFmtId="165" fontId="11" fillId="3" borderId="2" xfId="15" applyNumberFormat="1" applyFont="1" applyFill="1" applyBorder="1" applyAlignment="1">
      <alignment horizontal="center" vertical="center"/>
    </xf>
    <xf numFmtId="49" fontId="11" fillId="3" borderId="2" xfId="16" applyNumberFormat="1" applyFont="1" applyFill="1" applyBorder="1" applyAlignment="1">
      <alignment horizontal="center" vertical="center" wrapText="1"/>
    </xf>
    <xf numFmtId="1" fontId="11" fillId="7" borderId="90" xfId="0" applyNumberFormat="1" applyFont="1" applyFill="1" applyBorder="1" applyAlignment="1">
      <alignment horizontal="center" vertical="center"/>
    </xf>
    <xf numFmtId="0" fontId="0" fillId="0" borderId="125" xfId="0" applyNumberFormat="1" applyBorder="1" applyAlignment="1">
      <alignment horizontal="left" vertical="center"/>
    </xf>
    <xf numFmtId="165" fontId="11" fillId="3" borderId="89" xfId="15" applyNumberFormat="1" applyFont="1" applyFill="1" applyBorder="1" applyAlignment="1">
      <alignment horizontal="center" vertical="center"/>
    </xf>
    <xf numFmtId="170" fontId="11" fillId="0" borderId="24" xfId="0" applyNumberFormat="1" applyFont="1" applyBorder="1" applyAlignment="1">
      <alignment horizontal="center" vertical="center"/>
    </xf>
    <xf numFmtId="49" fontId="11" fillId="3" borderId="89" xfId="16" applyNumberFormat="1" applyFont="1" applyFill="1" applyBorder="1" applyAlignment="1">
      <alignment horizontal="center" vertical="center" wrapText="1"/>
    </xf>
    <xf numFmtId="1" fontId="11" fillId="7" borderId="39" xfId="0" applyNumberFormat="1" applyFont="1" applyFill="1" applyBorder="1" applyAlignment="1">
      <alignment horizontal="center" vertical="center"/>
    </xf>
    <xf numFmtId="164" fontId="11" fillId="3" borderId="113" xfId="15" applyFont="1" applyFill="1" applyBorder="1" applyAlignment="1">
      <alignment horizontal="left" vertical="center"/>
    </xf>
    <xf numFmtId="165" fontId="11" fillId="3" borderId="113" xfId="15" applyNumberFormat="1" applyFont="1" applyFill="1" applyBorder="1" applyAlignment="1">
      <alignment horizontal="center" vertical="center"/>
    </xf>
    <xf numFmtId="1" fontId="69" fillId="0" borderId="113" xfId="0" applyNumberFormat="1" applyFont="1" applyBorder="1" applyAlignment="1">
      <alignment horizontal="center" vertical="center"/>
    </xf>
    <xf numFmtId="49" fontId="11" fillId="0" borderId="113" xfId="16" applyNumberFormat="1" applyFont="1" applyBorder="1" applyAlignment="1">
      <alignment horizontal="center" vertical="center" wrapText="1"/>
    </xf>
    <xf numFmtId="167" fontId="74" fillId="4" borderId="127" xfId="15" applyNumberFormat="1" applyFont="1" applyFill="1" applyBorder="1" applyAlignment="1">
      <alignment horizontal="center" vertical="center"/>
    </xf>
    <xf numFmtId="1" fontId="11" fillId="7" borderId="93" xfId="0" applyNumberFormat="1" applyFont="1" applyFill="1" applyBorder="1" applyAlignment="1">
      <alignment horizontal="center" vertical="center"/>
    </xf>
    <xf numFmtId="164" fontId="11" fillId="3" borderId="56" xfId="15" applyFont="1" applyFill="1" applyBorder="1" applyAlignment="1">
      <alignment vertical="center" wrapText="1"/>
    </xf>
    <xf numFmtId="0" fontId="0" fillId="0" borderId="128" xfId="0" applyNumberFormat="1" applyBorder="1" applyAlignment="1">
      <alignment horizontal="left" vertical="center"/>
    </xf>
    <xf numFmtId="49" fontId="69" fillId="3" borderId="129" xfId="16" applyNumberFormat="1" applyFont="1" applyFill="1" applyBorder="1" applyAlignment="1">
      <alignment horizontal="center" vertical="center" wrapText="1"/>
    </xf>
    <xf numFmtId="165" fontId="11" fillId="0" borderId="88" xfId="0" applyNumberFormat="1" applyFont="1" applyBorder="1" applyAlignment="1">
      <alignment horizontal="center" vertical="center"/>
    </xf>
    <xf numFmtId="165" fontId="11" fillId="3" borderId="88" xfId="15" applyNumberFormat="1" applyFont="1" applyFill="1" applyBorder="1" applyAlignment="1">
      <alignment horizontal="center" vertical="center"/>
    </xf>
    <xf numFmtId="170" fontId="11" fillId="0" borderId="88" xfId="0" applyNumberFormat="1" applyFont="1" applyBorder="1" applyAlignment="1">
      <alignment horizontal="center" vertical="center"/>
    </xf>
    <xf numFmtId="1" fontId="69" fillId="0" borderId="88" xfId="0" applyNumberFormat="1" applyFont="1" applyBorder="1" applyAlignment="1">
      <alignment horizontal="center" vertical="center"/>
    </xf>
    <xf numFmtId="49" fontId="11" fillId="0" borderId="88" xfId="16" applyNumberFormat="1" applyFont="1" applyBorder="1" applyAlignment="1">
      <alignment horizontal="center" vertical="center" wrapText="1"/>
    </xf>
    <xf numFmtId="167" fontId="74" fillId="4" borderId="88" xfId="15" applyNumberFormat="1" applyFont="1" applyFill="1" applyBorder="1" applyAlignment="1">
      <alignment horizontal="center" vertical="center"/>
    </xf>
    <xf numFmtId="164" fontId="75" fillId="5" borderId="88" xfId="15" applyFont="1" applyFill="1" applyBorder="1" applyAlignment="1">
      <alignment horizontal="center" vertical="center"/>
    </xf>
    <xf numFmtId="1" fontId="11" fillId="7" borderId="68" xfId="0" applyNumberFormat="1" applyFont="1" applyFill="1" applyBorder="1" applyAlignment="1">
      <alignment horizontal="center" vertical="center"/>
    </xf>
    <xf numFmtId="0" fontId="0" fillId="0" borderId="130" xfId="0" applyNumberFormat="1" applyBorder="1" applyAlignment="1">
      <alignment horizontal="left" vertical="center"/>
    </xf>
    <xf numFmtId="3" fontId="11" fillId="0" borderId="88" xfId="15" applyNumberFormat="1" applyFont="1" applyBorder="1" applyAlignment="1">
      <alignment horizontal="center" vertical="center"/>
    </xf>
    <xf numFmtId="49" fontId="11" fillId="3" borderId="88" xfId="16" applyNumberFormat="1" applyFont="1" applyFill="1" applyBorder="1" applyAlignment="1">
      <alignment horizontal="center" vertical="center" wrapText="1"/>
    </xf>
    <xf numFmtId="165" fontId="11" fillId="0" borderId="102" xfId="0" applyNumberFormat="1" applyFont="1" applyBorder="1" applyAlignment="1">
      <alignment horizontal="center" vertical="center" wrapText="1"/>
    </xf>
    <xf numFmtId="3" fontId="11" fillId="0" borderId="102" xfId="15" applyNumberFormat="1" applyFont="1" applyBorder="1" applyAlignment="1">
      <alignment horizontal="center" vertical="center"/>
    </xf>
    <xf numFmtId="170" fontId="11" fillId="0" borderId="102" xfId="0" applyNumberFormat="1" applyFont="1" applyBorder="1" applyAlignment="1">
      <alignment horizontal="center" vertical="center"/>
    </xf>
    <xf numFmtId="49" fontId="11" fillId="3" borderId="102" xfId="16" applyNumberFormat="1" applyFont="1" applyFill="1" applyBorder="1" applyAlignment="1">
      <alignment horizontal="center" vertical="center" wrapText="1"/>
    </xf>
    <xf numFmtId="0" fontId="0" fillId="0" borderId="113" xfId="0" applyNumberFormat="1" applyBorder="1" applyAlignment="1">
      <alignment horizontal="left" vertical="center"/>
    </xf>
    <xf numFmtId="49" fontId="69" fillId="3" borderId="113" xfId="16" applyNumberFormat="1" applyFont="1" applyFill="1" applyBorder="1" applyAlignment="1">
      <alignment horizontal="center" vertical="center" wrapText="1"/>
    </xf>
    <xf numFmtId="165" fontId="11" fillId="0" borderId="113" xfId="0" applyNumberFormat="1" applyFont="1" applyBorder="1" applyAlignment="1">
      <alignment horizontal="center" vertical="center" wrapText="1"/>
    </xf>
    <xf numFmtId="3" fontId="11" fillId="0" borderId="113" xfId="15" applyNumberFormat="1" applyFont="1" applyBorder="1" applyAlignment="1">
      <alignment horizontal="center" vertical="center"/>
    </xf>
    <xf numFmtId="170" fontId="11" fillId="0" borderId="113" xfId="0" applyNumberFormat="1" applyFont="1" applyBorder="1" applyAlignment="1">
      <alignment horizontal="center" vertical="center"/>
    </xf>
    <xf numFmtId="49" fontId="11" fillId="3" borderId="113" xfId="16" applyNumberFormat="1" applyFont="1" applyFill="1" applyBorder="1" applyAlignment="1">
      <alignment horizontal="center" vertical="center" wrapText="1"/>
    </xf>
    <xf numFmtId="167" fontId="74" fillId="4" borderId="113" xfId="15" applyNumberFormat="1" applyFont="1" applyFill="1" applyBorder="1" applyAlignment="1">
      <alignment horizontal="center" vertical="center"/>
    </xf>
    <xf numFmtId="164" fontId="75" fillId="5" borderId="113" xfId="15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3" fontId="11" fillId="0" borderId="1" xfId="15" applyNumberFormat="1" applyFont="1" applyBorder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  <xf numFmtId="164" fontId="11" fillId="3" borderId="4" xfId="15" applyFont="1" applyFill="1" applyBorder="1" applyAlignment="1">
      <alignment horizontal="left" vertical="center"/>
    </xf>
    <xf numFmtId="165" fontId="11" fillId="0" borderId="4" xfId="0" applyNumberFormat="1" applyFont="1" applyBorder="1" applyAlignment="1">
      <alignment horizontal="center" vertical="center" wrapText="1"/>
    </xf>
    <xf numFmtId="3" fontId="11" fillId="0" borderId="4" xfId="15" applyNumberFormat="1" applyFont="1" applyBorder="1" applyAlignment="1">
      <alignment horizontal="center" vertical="center"/>
    </xf>
    <xf numFmtId="170" fontId="11" fillId="0" borderId="4" xfId="0" applyNumberFormat="1" applyFont="1" applyBorder="1" applyAlignment="1">
      <alignment horizontal="center" vertical="center"/>
    </xf>
    <xf numFmtId="164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49" fontId="112" fillId="0" borderId="0" xfId="0" applyNumberFormat="1" applyFont="1"/>
    <xf numFmtId="49" fontId="0" fillId="0" borderId="0" xfId="0" applyNumberFormat="1"/>
    <xf numFmtId="49" fontId="11" fillId="0" borderId="0" xfId="0" applyNumberFormat="1" applyFont="1" applyAlignment="1">
      <alignment horizontal="right"/>
    </xf>
    <xf numFmtId="49" fontId="11" fillId="0" borderId="0" xfId="0" applyNumberFormat="1" applyFont="1"/>
    <xf numFmtId="49" fontId="0" fillId="0" borderId="0" xfId="0" applyNumberFormat="1" applyAlignment="1">
      <alignment horizontal="left"/>
    </xf>
    <xf numFmtId="49" fontId="69" fillId="3" borderId="102" xfId="16" applyNumberFormat="1" applyFont="1" applyFill="1" applyBorder="1" applyAlignment="1">
      <alignment horizontal="center" vertical="center" wrapText="1"/>
    </xf>
    <xf numFmtId="165" fontId="68" fillId="3" borderId="102" xfId="0" applyNumberFormat="1" applyFont="1" applyFill="1" applyBorder="1" applyAlignment="1">
      <alignment horizontal="center" vertical="center"/>
    </xf>
    <xf numFmtId="164" fontId="68" fillId="3" borderId="102" xfId="15" applyFont="1" applyFill="1" applyBorder="1" applyAlignment="1">
      <alignment horizontal="left" vertical="center"/>
    </xf>
    <xf numFmtId="49" fontId="68" fillId="3" borderId="102" xfId="16" applyNumberFormat="1" applyFont="1" applyFill="1" applyBorder="1" applyAlignment="1">
      <alignment horizontal="center" vertical="center" wrapText="1"/>
    </xf>
    <xf numFmtId="164" fontId="34" fillId="3" borderId="1" xfId="15" applyFont="1" applyFill="1" applyBorder="1" applyAlignment="1">
      <alignment horizontal="left" vertical="center"/>
    </xf>
    <xf numFmtId="49" fontId="34" fillId="3" borderId="1" xfId="16" applyNumberFormat="1" applyFont="1" applyFill="1" applyBorder="1" applyAlignment="1">
      <alignment horizontal="center" vertical="center" wrapText="1"/>
    </xf>
    <xf numFmtId="1" fontId="68" fillId="7" borderId="106" xfId="0" applyNumberFormat="1" applyFont="1" applyFill="1" applyBorder="1" applyAlignment="1">
      <alignment horizontal="center" vertical="center"/>
    </xf>
    <xf numFmtId="164" fontId="34" fillId="3" borderId="113" xfId="15" applyFont="1" applyFill="1" applyBorder="1" applyAlignment="1">
      <alignment horizontal="left" vertical="center"/>
    </xf>
    <xf numFmtId="165" fontId="68" fillId="3" borderId="113" xfId="0" applyNumberFormat="1" applyFont="1" applyFill="1" applyBorder="1" applyAlignment="1">
      <alignment horizontal="center" vertical="center"/>
    </xf>
    <xf numFmtId="170" fontId="68" fillId="0" borderId="113" xfId="0" applyNumberFormat="1" applyFont="1" applyBorder="1" applyAlignment="1">
      <alignment horizontal="center" vertical="center"/>
    </xf>
    <xf numFmtId="49" fontId="34" fillId="3" borderId="113" xfId="16" applyNumberFormat="1" applyFont="1" applyFill="1" applyBorder="1" applyAlignment="1">
      <alignment horizontal="center" vertical="center" wrapText="1"/>
    </xf>
    <xf numFmtId="167" fontId="68" fillId="4" borderId="113" xfId="15" applyNumberFormat="1" applyFont="1" applyFill="1" applyBorder="1" applyAlignment="1">
      <alignment horizontal="center" vertical="center"/>
    </xf>
    <xf numFmtId="49" fontId="31" fillId="3" borderId="2" xfId="16" applyNumberFormat="1" applyFont="1" applyFill="1" applyBorder="1" applyAlignment="1">
      <alignment horizontal="center" vertical="center" wrapText="1"/>
    </xf>
    <xf numFmtId="167" fontId="68" fillId="4" borderId="2" xfId="15" applyNumberFormat="1" applyFont="1" applyFill="1" applyBorder="1" applyAlignment="1">
      <alignment horizontal="center" vertical="center"/>
    </xf>
    <xf numFmtId="164" fontId="75" fillId="5" borderId="2" xfId="15" applyFont="1" applyFill="1" applyBorder="1" applyAlignment="1">
      <alignment horizontal="center" vertical="center"/>
    </xf>
    <xf numFmtId="49" fontId="10" fillId="0" borderId="1" xfId="16" applyNumberFormat="1" applyFont="1" applyBorder="1" applyAlignment="1">
      <alignment horizontal="center" vertical="center" wrapText="1"/>
    </xf>
    <xf numFmtId="49" fontId="69" fillId="3" borderId="87" xfId="16" applyNumberFormat="1" applyFont="1" applyFill="1" applyBorder="1" applyAlignment="1">
      <alignment horizontal="center" vertical="center" wrapText="1"/>
    </xf>
    <xf numFmtId="0" fontId="82" fillId="0" borderId="102" xfId="0" applyNumberFormat="1" applyFont="1" applyBorder="1"/>
    <xf numFmtId="164" fontId="68" fillId="0" borderId="102" xfId="0" applyFont="1" applyBorder="1" applyAlignment="1">
      <alignment horizontal="left" vertical="center"/>
    </xf>
    <xf numFmtId="165" fontId="68" fillId="0" borderId="102" xfId="0" applyNumberFormat="1" applyFont="1" applyBorder="1" applyAlignment="1">
      <alignment horizontal="center" vertical="center"/>
    </xf>
    <xf numFmtId="49" fontId="68" fillId="0" borderId="102" xfId="0" applyNumberFormat="1" applyFont="1" applyBorder="1" applyAlignment="1">
      <alignment horizontal="center" vertical="center"/>
    </xf>
    <xf numFmtId="167" fontId="74" fillId="4" borderId="102" xfId="0" applyNumberFormat="1" applyFont="1" applyFill="1" applyBorder="1" applyAlignment="1">
      <alignment horizontal="center" vertical="center"/>
    </xf>
    <xf numFmtId="164" fontId="15" fillId="0" borderId="102" xfId="0" applyFont="1" applyBorder="1" applyAlignment="1">
      <alignment horizontal="left" vertical="center"/>
    </xf>
    <xf numFmtId="165" fontId="15" fillId="0" borderId="102" xfId="0" applyNumberFormat="1" applyFont="1" applyBorder="1" applyAlignment="1">
      <alignment horizontal="center" vertical="center"/>
    </xf>
    <xf numFmtId="0" fontId="15" fillId="0" borderId="102" xfId="0" applyNumberFormat="1" applyFont="1" applyBorder="1" applyAlignment="1">
      <alignment horizontal="center" vertical="center"/>
    </xf>
    <xf numFmtId="49" fontId="15" fillId="0" borderId="102" xfId="0" applyNumberFormat="1" applyFont="1" applyBorder="1" applyAlignment="1">
      <alignment horizontal="center" vertical="center"/>
    </xf>
    <xf numFmtId="0" fontId="82" fillId="0" borderId="1" xfId="0" applyNumberFormat="1" applyFont="1" applyBorder="1"/>
    <xf numFmtId="0" fontId="15" fillId="0" borderId="4" xfId="0" applyNumberFormat="1" applyFont="1" applyBorder="1" applyAlignment="1">
      <alignment horizontal="center" vertical="center"/>
    </xf>
    <xf numFmtId="167" fontId="74" fillId="4" borderId="4" xfId="0" applyNumberFormat="1" applyFont="1" applyFill="1" applyBorder="1" applyAlignment="1">
      <alignment horizontal="center" vertical="center"/>
    </xf>
    <xf numFmtId="164" fontId="9" fillId="0" borderId="0" xfId="0" applyFont="1" applyAlignment="1">
      <alignment vertical="center"/>
    </xf>
    <xf numFmtId="49" fontId="9" fillId="3" borderId="1" xfId="16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9" fillId="3" borderId="1" xfId="15" applyNumberFormat="1" applyFont="1" applyFill="1" applyBorder="1" applyAlignment="1">
      <alignment horizontal="center" vertical="center"/>
    </xf>
    <xf numFmtId="1" fontId="9" fillId="7" borderId="91" xfId="0" applyNumberFormat="1" applyFont="1" applyFill="1" applyBorder="1" applyAlignment="1">
      <alignment horizontal="center" vertical="center"/>
    </xf>
    <xf numFmtId="164" fontId="0" fillId="0" borderId="0" xfId="0" applyAlignment="1">
      <alignment horizontal="center"/>
    </xf>
    <xf numFmtId="49" fontId="9" fillId="3" borderId="2" xfId="16" applyNumberFormat="1" applyFont="1" applyFill="1" applyBorder="1" applyAlignment="1">
      <alignment horizontal="center" vertical="center" wrapText="1"/>
    </xf>
    <xf numFmtId="165" fontId="9" fillId="0" borderId="102" xfId="0" applyNumberFormat="1" applyFont="1" applyBorder="1" applyAlignment="1">
      <alignment horizontal="center" vertical="center"/>
    </xf>
    <xf numFmtId="165" fontId="9" fillId="3" borderId="2" xfId="15" applyNumberFormat="1" applyFont="1" applyFill="1" applyBorder="1" applyAlignment="1">
      <alignment horizontal="center" vertical="center"/>
    </xf>
    <xf numFmtId="1" fontId="9" fillId="7" borderId="90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" xfId="15" applyNumberFormat="1" applyFont="1" applyBorder="1" applyAlignment="1">
      <alignment horizontal="center" vertical="center"/>
    </xf>
    <xf numFmtId="49" fontId="9" fillId="0" borderId="2" xfId="16" applyNumberFormat="1" applyFont="1" applyBorder="1" applyAlignment="1">
      <alignment horizontal="center" vertical="center" wrapText="1"/>
    </xf>
    <xf numFmtId="49" fontId="9" fillId="3" borderId="102" xfId="16" applyNumberFormat="1" applyFont="1" applyFill="1" applyBorder="1" applyAlignment="1">
      <alignment horizontal="center" vertical="center" wrapText="1"/>
    </xf>
    <xf numFmtId="49" fontId="9" fillId="3" borderId="4" xfId="16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9" fillId="0" borderId="1" xfId="15" applyNumberFormat="1" applyFont="1" applyBorder="1" applyAlignment="1">
      <alignment horizontal="center" vertical="center"/>
    </xf>
    <xf numFmtId="49" fontId="9" fillId="0" borderId="1" xfId="16" applyNumberFormat="1" applyFont="1" applyBorder="1" applyAlignment="1">
      <alignment horizontal="center" vertical="center" wrapText="1"/>
    </xf>
    <xf numFmtId="164" fontId="0" fillId="0" borderId="103" xfId="0" applyBorder="1" applyAlignment="1">
      <alignment horizontal="center" vertical="center"/>
    </xf>
    <xf numFmtId="165" fontId="9" fillId="0" borderId="102" xfId="15" applyNumberFormat="1" applyFont="1" applyBorder="1" applyAlignment="1">
      <alignment horizontal="center" vertical="center"/>
    </xf>
    <xf numFmtId="49" fontId="9" fillId="0" borderId="102" xfId="16" applyNumberFormat="1" applyFont="1" applyBorder="1" applyAlignment="1">
      <alignment horizontal="center" vertical="center" wrapText="1"/>
    </xf>
    <xf numFmtId="1" fontId="9" fillId="7" borderId="106" xfId="0" applyNumberFormat="1" applyFont="1" applyFill="1" applyBorder="1" applyAlignment="1">
      <alignment horizontal="center" vertical="center"/>
    </xf>
    <xf numFmtId="164" fontId="0" fillId="0" borderId="20" xfId="0" applyBorder="1" applyAlignment="1">
      <alignment horizontal="center" vertical="center"/>
    </xf>
    <xf numFmtId="165" fontId="9" fillId="0" borderId="4" xfId="15" applyNumberFormat="1" applyFont="1" applyBorder="1" applyAlignment="1">
      <alignment horizontal="center" vertical="center"/>
    </xf>
    <xf numFmtId="49" fontId="9" fillId="0" borderId="4" xfId="16" applyNumberFormat="1" applyFont="1" applyBorder="1" applyAlignment="1">
      <alignment horizontal="center" vertical="center" wrapText="1"/>
    </xf>
    <xf numFmtId="1" fontId="9" fillId="7" borderId="9" xfId="0" applyNumberFormat="1" applyFont="1" applyFill="1" applyBorder="1" applyAlignment="1">
      <alignment horizontal="center" vertical="center"/>
    </xf>
    <xf numFmtId="0" fontId="69" fillId="0" borderId="65" xfId="0" applyNumberFormat="1" applyFont="1" applyBorder="1" applyAlignment="1">
      <alignment horizontal="center" vertical="center"/>
    </xf>
    <xf numFmtId="0" fontId="0" fillId="0" borderId="65" xfId="0" applyNumberFormat="1" applyBorder="1" applyAlignment="1">
      <alignment horizontal="center" vertical="center"/>
    </xf>
    <xf numFmtId="165" fontId="9" fillId="0" borderId="132" xfId="0" applyNumberFormat="1" applyFont="1" applyBorder="1" applyAlignment="1">
      <alignment horizontal="center" vertical="center"/>
    </xf>
    <xf numFmtId="164" fontId="69" fillId="3" borderId="1" xfId="15" applyFont="1" applyFill="1" applyBorder="1" applyAlignment="1">
      <alignment horizontal="center" vertical="center"/>
    </xf>
    <xf numFmtId="0" fontId="0" fillId="0" borderId="132" xfId="0" applyNumberFormat="1" applyBorder="1" applyAlignment="1">
      <alignment horizontal="left" vertical="center"/>
    </xf>
    <xf numFmtId="49" fontId="69" fillId="3" borderId="132" xfId="16" applyNumberFormat="1" applyFont="1" applyFill="1" applyBorder="1" applyAlignment="1">
      <alignment horizontal="center" vertical="center" wrapText="1"/>
    </xf>
    <xf numFmtId="3" fontId="9" fillId="0" borderId="132" xfId="15" applyNumberFormat="1" applyFont="1" applyBorder="1" applyAlignment="1">
      <alignment horizontal="center" vertical="center"/>
    </xf>
    <xf numFmtId="1" fontId="69" fillId="0" borderId="132" xfId="0" applyNumberFormat="1" applyFont="1" applyBorder="1" applyAlignment="1">
      <alignment horizontal="center" vertical="center"/>
    </xf>
    <xf numFmtId="49" fontId="9" fillId="3" borderId="132" xfId="16" applyNumberFormat="1" applyFont="1" applyFill="1" applyBorder="1" applyAlignment="1">
      <alignment horizontal="center" vertical="center" wrapText="1"/>
    </xf>
    <xf numFmtId="167" fontId="74" fillId="4" borderId="132" xfId="15" applyNumberFormat="1" applyFont="1" applyFill="1" applyBorder="1" applyAlignment="1">
      <alignment horizontal="center" vertical="center"/>
    </xf>
    <xf numFmtId="164" fontId="75" fillId="5" borderId="132" xfId="15" applyFont="1" applyFill="1" applyBorder="1" applyAlignment="1">
      <alignment horizontal="center" vertical="center"/>
    </xf>
    <xf numFmtId="164" fontId="69" fillId="3" borderId="132" xfId="15" applyFont="1" applyFill="1" applyBorder="1" applyAlignment="1">
      <alignment horizontal="center" vertical="center"/>
    </xf>
    <xf numFmtId="164" fontId="69" fillId="3" borderId="4" xfId="15" applyFont="1" applyFill="1" applyBorder="1" applyAlignment="1">
      <alignment horizontal="center" vertical="center"/>
    </xf>
    <xf numFmtId="165" fontId="9" fillId="0" borderId="131" xfId="0" applyNumberFormat="1" applyFont="1" applyBorder="1" applyAlignment="1">
      <alignment horizontal="center" vertical="center"/>
    </xf>
    <xf numFmtId="3" fontId="9" fillId="0" borderId="131" xfId="15" applyNumberFormat="1" applyFont="1" applyBorder="1" applyAlignment="1">
      <alignment horizontal="center" vertical="center"/>
    </xf>
    <xf numFmtId="1" fontId="69" fillId="0" borderId="131" xfId="0" applyNumberFormat="1" applyFont="1" applyBorder="1" applyAlignment="1">
      <alignment horizontal="center" vertical="center"/>
    </xf>
    <xf numFmtId="49" fontId="9" fillId="3" borderId="131" xfId="16" applyNumberFormat="1" applyFont="1" applyFill="1" applyBorder="1" applyAlignment="1">
      <alignment horizontal="center" vertical="center" wrapText="1"/>
    </xf>
    <xf numFmtId="167" fontId="74" fillId="4" borderId="131" xfId="15" applyNumberFormat="1" applyFont="1" applyFill="1" applyBorder="1" applyAlignment="1">
      <alignment horizontal="center" vertical="center"/>
    </xf>
    <xf numFmtId="164" fontId="9" fillId="0" borderId="0" xfId="0" applyFont="1" applyAlignment="1">
      <alignment horizontal="center" vertical="center"/>
    </xf>
    <xf numFmtId="164" fontId="75" fillId="5" borderId="131" xfId="15" applyFont="1" applyFill="1" applyBorder="1" applyAlignment="1">
      <alignment horizontal="center" vertical="center"/>
    </xf>
    <xf numFmtId="1" fontId="9" fillId="7" borderId="133" xfId="0" applyNumberFormat="1" applyFont="1" applyFill="1" applyBorder="1" applyAlignment="1">
      <alignment horizontal="center" vertical="center"/>
    </xf>
    <xf numFmtId="164" fontId="69" fillId="3" borderId="131" xfId="15" applyFont="1" applyFill="1" applyBorder="1" applyAlignment="1">
      <alignment horizontal="center" vertical="center"/>
    </xf>
    <xf numFmtId="164" fontId="9" fillId="0" borderId="48" xfId="0" applyFont="1" applyBorder="1" applyAlignment="1">
      <alignment horizontal="center" vertical="center"/>
    </xf>
    <xf numFmtId="164" fontId="9" fillId="0" borderId="134" xfId="0" applyFont="1" applyBorder="1" applyAlignment="1">
      <alignment horizontal="center" vertical="center"/>
    </xf>
    <xf numFmtId="164" fontId="9" fillId="0" borderId="96" xfId="0" applyFont="1" applyBorder="1" applyAlignment="1">
      <alignment horizontal="center" vertical="center"/>
    </xf>
    <xf numFmtId="164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64" fontId="113" fillId="0" borderId="0" xfId="0" applyFont="1" applyAlignment="1">
      <alignment horizontal="left" vertical="center"/>
    </xf>
    <xf numFmtId="164" fontId="97" fillId="0" borderId="0" xfId="0" applyFont="1"/>
    <xf numFmtId="164" fontId="94" fillId="0" borderId="0" xfId="0" applyFont="1"/>
    <xf numFmtId="164" fontId="69" fillId="0" borderId="135" xfId="0" applyFont="1" applyBorder="1"/>
    <xf numFmtId="164" fontId="0" fillId="0" borderId="135" xfId="0" applyBorder="1"/>
    <xf numFmtId="164" fontId="69" fillId="0" borderId="136" xfId="0" applyFont="1" applyBorder="1"/>
    <xf numFmtId="164" fontId="0" fillId="0" borderId="136" xfId="0" applyBorder="1"/>
    <xf numFmtId="164" fontId="69" fillId="0" borderId="136" xfId="0" applyFont="1" applyBorder="1" applyAlignment="1">
      <alignment horizontal="center"/>
    </xf>
    <xf numFmtId="164" fontId="75" fillId="0" borderId="136" xfId="0" applyFont="1" applyBorder="1" applyAlignment="1">
      <alignment vertical="center"/>
    </xf>
    <xf numFmtId="164" fontId="0" fillId="0" borderId="136" xfId="0" applyBorder="1" applyAlignment="1">
      <alignment horizontal="center"/>
    </xf>
    <xf numFmtId="49" fontId="69" fillId="0" borderId="136" xfId="0" applyNumberFormat="1" applyFont="1" applyBorder="1"/>
    <xf numFmtId="49" fontId="69" fillId="0" borderId="136" xfId="0" applyNumberFormat="1" applyFont="1" applyBorder="1" applyAlignment="1">
      <alignment horizontal="left"/>
    </xf>
    <xf numFmtId="49" fontId="69" fillId="0" borderId="136" xfId="0" applyNumberFormat="1" applyFont="1" applyBorder="1" applyAlignment="1">
      <alignment horizontal="center"/>
    </xf>
    <xf numFmtId="164" fontId="69" fillId="0" borderId="137" xfId="0" applyFont="1" applyBorder="1"/>
    <xf numFmtId="164" fontId="0" fillId="0" borderId="137" xfId="0" applyBorder="1"/>
    <xf numFmtId="164" fontId="0" fillId="0" borderId="137" xfId="0" applyBorder="1" applyAlignment="1">
      <alignment horizontal="center"/>
    </xf>
    <xf numFmtId="164" fontId="75" fillId="0" borderId="137" xfId="0" applyFont="1" applyBorder="1" applyAlignment="1">
      <alignment vertical="center"/>
    </xf>
    <xf numFmtId="164" fontId="0" fillId="0" borderId="135" xfId="0" applyBorder="1" applyAlignment="1">
      <alignment horizontal="center"/>
    </xf>
    <xf numFmtId="164" fontId="75" fillId="0" borderId="135" xfId="0" applyFont="1" applyBorder="1" applyAlignment="1">
      <alignment vertical="center"/>
    </xf>
    <xf numFmtId="164" fontId="0" fillId="0" borderId="0" xfId="0" applyAlignment="1">
      <alignment horizontal="left"/>
    </xf>
    <xf numFmtId="164" fontId="69" fillId="3" borderId="0" xfId="15" applyFont="1" applyFill="1" applyAlignment="1">
      <alignment horizontal="center" vertical="center"/>
    </xf>
    <xf numFmtId="49" fontId="9" fillId="3" borderId="0" xfId="16" applyNumberFormat="1" applyFont="1" applyFill="1" applyAlignment="1">
      <alignment horizontal="center" vertical="center" wrapText="1"/>
    </xf>
    <xf numFmtId="167" fontId="74" fillId="0" borderId="0" xfId="15" applyNumberFormat="1" applyFont="1" applyAlignment="1">
      <alignment horizontal="center" vertical="center"/>
    </xf>
    <xf numFmtId="164" fontId="75" fillId="0" borderId="0" xfId="15" applyFont="1" applyAlignment="1">
      <alignment horizontal="center" vertical="center"/>
    </xf>
    <xf numFmtId="164" fontId="0" fillId="0" borderId="0" xfId="0" applyAlignment="1">
      <alignment horizontal="left" vertical="center"/>
    </xf>
    <xf numFmtId="1" fontId="9" fillId="7" borderId="35" xfId="0" applyNumberFormat="1" applyFont="1" applyFill="1" applyBorder="1" applyAlignment="1">
      <alignment horizontal="center" vertical="center"/>
    </xf>
    <xf numFmtId="164" fontId="69" fillId="0" borderId="27" xfId="0" applyFont="1" applyBorder="1" applyAlignment="1">
      <alignment horizontal="center" vertical="center"/>
    </xf>
    <xf numFmtId="164" fontId="69" fillId="0" borderId="132" xfId="0" applyFont="1" applyBorder="1" applyAlignment="1">
      <alignment horizontal="center" vertical="center"/>
    </xf>
    <xf numFmtId="165" fontId="9" fillId="3" borderId="132" xfId="15" applyNumberFormat="1" applyFont="1" applyFill="1" applyBorder="1" applyAlignment="1">
      <alignment horizontal="center" vertical="center"/>
    </xf>
    <xf numFmtId="165" fontId="9" fillId="0" borderId="132" xfId="15" applyNumberFormat="1" applyFont="1" applyBorder="1" applyAlignment="1">
      <alignment horizontal="center" vertical="center"/>
    </xf>
    <xf numFmtId="0" fontId="69" fillId="0" borderId="132" xfId="0" applyNumberFormat="1" applyFont="1" applyBorder="1" applyAlignment="1">
      <alignment horizontal="center" vertical="center"/>
    </xf>
    <xf numFmtId="49" fontId="9" fillId="0" borderId="132" xfId="16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3" borderId="1" xfId="15" applyNumberFormat="1" applyFont="1" applyFill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49" fontId="8" fillId="3" borderId="1" xfId="16" applyNumberFormat="1" applyFont="1" applyFill="1" applyBorder="1" applyAlignment="1">
      <alignment horizontal="center" vertical="center" wrapText="1"/>
    </xf>
    <xf numFmtId="1" fontId="8" fillId="7" borderId="91" xfId="0" applyNumberFormat="1" applyFont="1" applyFill="1" applyBorder="1" applyAlignment="1">
      <alignment horizontal="center" vertical="center"/>
    </xf>
    <xf numFmtId="164" fontId="8" fillId="0" borderId="0" xfId="0" applyFont="1" applyAlignment="1">
      <alignment vertical="center"/>
    </xf>
    <xf numFmtId="165" fontId="8" fillId="0" borderId="132" xfId="0" applyNumberFormat="1" applyFont="1" applyBorder="1" applyAlignment="1">
      <alignment horizontal="center" vertical="center"/>
    </xf>
    <xf numFmtId="165" fontId="8" fillId="3" borderId="132" xfId="15" applyNumberFormat="1" applyFont="1" applyFill="1" applyBorder="1" applyAlignment="1">
      <alignment horizontal="center" vertical="center"/>
    </xf>
    <xf numFmtId="170" fontId="8" fillId="0" borderId="132" xfId="0" applyNumberFormat="1" applyFont="1" applyBorder="1" applyAlignment="1">
      <alignment horizontal="center" vertical="center"/>
    </xf>
    <xf numFmtId="49" fontId="8" fillId="3" borderId="132" xfId="16" applyNumberFormat="1" applyFont="1" applyFill="1" applyBorder="1" applyAlignment="1">
      <alignment horizontal="center" vertical="center" wrapText="1"/>
    </xf>
    <xf numFmtId="167" fontId="74" fillId="4" borderId="138" xfId="15" applyNumberFormat="1" applyFont="1" applyFill="1" applyBorder="1" applyAlignment="1">
      <alignment horizontal="center" vertical="center"/>
    </xf>
    <xf numFmtId="1" fontId="8" fillId="7" borderId="106" xfId="0" applyNumberFormat="1" applyFont="1" applyFill="1" applyBorder="1" applyAlignment="1">
      <alignment horizontal="center" vertical="center"/>
    </xf>
    <xf numFmtId="164" fontId="8" fillId="3" borderId="4" xfId="15" applyFont="1" applyFill="1" applyBorder="1" applyAlignment="1">
      <alignment horizontal="left" vertical="center"/>
    </xf>
    <xf numFmtId="49" fontId="69" fillId="3" borderId="89" xfId="16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5" fontId="8" fillId="3" borderId="4" xfId="15" applyNumberFormat="1" applyFont="1" applyFill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center"/>
    </xf>
    <xf numFmtId="49" fontId="8" fillId="0" borderId="4" xfId="16" applyNumberFormat="1" applyFont="1" applyBorder="1" applyAlignment="1">
      <alignment horizontal="center" vertical="center" wrapText="1"/>
    </xf>
    <xf numFmtId="1" fontId="8" fillId="7" borderId="9" xfId="0" applyNumberFormat="1" applyFont="1" applyFill="1" applyBorder="1" applyAlignment="1">
      <alignment horizontal="center" vertical="center"/>
    </xf>
    <xf numFmtId="170" fontId="8" fillId="0" borderId="88" xfId="0" applyNumberFormat="1" applyFont="1" applyBorder="1" applyAlignment="1">
      <alignment horizontal="center" vertical="center"/>
    </xf>
    <xf numFmtId="167" fontId="74" fillId="4" borderId="91" xfId="15" applyNumberFormat="1" applyFont="1" applyFill="1" applyBorder="1" applyAlignment="1">
      <alignment horizontal="center" vertical="center"/>
    </xf>
    <xf numFmtId="170" fontId="8" fillId="0" borderId="87" xfId="0" applyNumberFormat="1" applyFont="1" applyBorder="1" applyAlignment="1">
      <alignment horizontal="center" vertical="center"/>
    </xf>
    <xf numFmtId="167" fontId="74" fillId="4" borderId="106" xfId="15" applyNumberFormat="1" applyFont="1" applyFill="1" applyBorder="1" applyAlignment="1">
      <alignment horizontal="center" vertical="center"/>
    </xf>
    <xf numFmtId="164" fontId="75" fillId="5" borderId="139" xfId="15" applyFont="1" applyFill="1" applyBorder="1" applyAlignment="1">
      <alignment horizontal="center" vertical="center"/>
    </xf>
    <xf numFmtId="170" fontId="8" fillId="0" borderId="89" xfId="0" applyNumberFormat="1" applyFont="1" applyBorder="1" applyAlignment="1">
      <alignment horizontal="center" vertical="center"/>
    </xf>
    <xf numFmtId="165" fontId="68" fillId="3" borderId="132" xfId="15" applyNumberFormat="1" applyFont="1" applyFill="1" applyBorder="1" applyAlignment="1">
      <alignment horizontal="center" vertical="center"/>
    </xf>
    <xf numFmtId="49" fontId="44" fillId="3" borderId="132" xfId="16" applyNumberFormat="1" applyFont="1" applyFill="1" applyBorder="1" applyAlignment="1">
      <alignment horizontal="center" vertical="center" wrapText="1"/>
    </xf>
    <xf numFmtId="0" fontId="0" fillId="0" borderId="141" xfId="0" applyNumberFormat="1" applyBorder="1" applyAlignment="1">
      <alignment horizontal="left" vertical="center"/>
    </xf>
    <xf numFmtId="165" fontId="68" fillId="3" borderId="140" xfId="15" applyNumberFormat="1" applyFont="1" applyFill="1" applyBorder="1" applyAlignment="1">
      <alignment horizontal="center" vertical="center"/>
    </xf>
    <xf numFmtId="1" fontId="69" fillId="0" borderId="140" xfId="0" applyNumberFormat="1" applyFont="1" applyBorder="1" applyAlignment="1">
      <alignment horizontal="center" vertical="center"/>
    </xf>
    <xf numFmtId="49" fontId="24" fillId="3" borderId="140" xfId="16" applyNumberFormat="1" applyFont="1" applyFill="1" applyBorder="1" applyAlignment="1">
      <alignment horizontal="center" vertical="center" wrapText="1"/>
    </xf>
    <xf numFmtId="167" fontId="74" fillId="4" borderId="142" xfId="15" applyNumberFormat="1" applyFont="1" applyFill="1" applyBorder="1" applyAlignment="1">
      <alignment horizontal="center" vertical="center"/>
    </xf>
    <xf numFmtId="1" fontId="68" fillId="7" borderId="142" xfId="0" applyNumberFormat="1" applyFont="1" applyFill="1" applyBorder="1" applyAlignment="1">
      <alignment horizontal="center" vertical="center"/>
    </xf>
    <xf numFmtId="164" fontId="7" fillId="0" borderId="3" xfId="0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center" vertical="center"/>
    </xf>
    <xf numFmtId="164" fontId="68" fillId="3" borderId="143" xfId="15" applyFont="1" applyFill="1" applyBorder="1" applyAlignment="1">
      <alignment horizontal="center" vertical="center" wrapText="1"/>
    </xf>
    <xf numFmtId="164" fontId="69" fillId="0" borderId="143" xfId="16" applyFont="1" applyBorder="1" applyAlignment="1">
      <alignment horizontal="center" vertical="center" wrapText="1"/>
    </xf>
    <xf numFmtId="164" fontId="69" fillId="0" borderId="143" xfId="0" applyFont="1" applyBorder="1" applyAlignment="1">
      <alignment horizontal="center" vertical="center"/>
    </xf>
    <xf numFmtId="165" fontId="68" fillId="0" borderId="143" xfId="0" applyNumberFormat="1" applyFont="1" applyBorder="1" applyAlignment="1">
      <alignment horizontal="center" vertical="center"/>
    </xf>
    <xf numFmtId="170" fontId="68" fillId="0" borderId="143" xfId="0" applyNumberFormat="1" applyFont="1" applyBorder="1" applyAlignment="1">
      <alignment horizontal="center" vertical="center"/>
    </xf>
    <xf numFmtId="1" fontId="69" fillId="0" borderId="143" xfId="0" applyNumberFormat="1" applyFont="1" applyBorder="1" applyAlignment="1">
      <alignment horizontal="center" vertical="center"/>
    </xf>
    <xf numFmtId="167" fontId="68" fillId="4" borderId="143" xfId="0" applyNumberFormat="1" applyFont="1" applyFill="1" applyBorder="1" applyAlignment="1">
      <alignment horizontal="center" vertical="center"/>
    </xf>
    <xf numFmtId="1" fontId="68" fillId="7" borderId="143" xfId="0" applyNumberFormat="1" applyFont="1" applyFill="1" applyBorder="1" applyAlignment="1">
      <alignment horizontal="center" vertical="center"/>
    </xf>
    <xf numFmtId="164" fontId="6" fillId="0" borderId="143" xfId="0" applyFont="1" applyBorder="1" applyAlignment="1">
      <alignment horizontal="left" vertical="center"/>
    </xf>
    <xf numFmtId="49" fontId="6" fillId="0" borderId="143" xfId="0" applyNumberFormat="1" applyFont="1" applyBorder="1" applyAlignment="1">
      <alignment horizontal="center" vertical="center"/>
    </xf>
    <xf numFmtId="0" fontId="76" fillId="0" borderId="140" xfId="4" applyFont="1" applyBorder="1" applyAlignment="1">
      <alignment horizontal="left" vertical="center"/>
    </xf>
    <xf numFmtId="0" fontId="69" fillId="0" borderId="140" xfId="0" applyNumberFormat="1" applyFont="1" applyBorder="1" applyAlignment="1">
      <alignment horizontal="center" vertical="center"/>
    </xf>
    <xf numFmtId="170" fontId="68" fillId="0" borderId="140" xfId="0" applyNumberFormat="1" applyFont="1" applyBorder="1" applyAlignment="1">
      <alignment horizontal="center" vertical="center"/>
    </xf>
    <xf numFmtId="49" fontId="68" fillId="3" borderId="140" xfId="16" applyNumberFormat="1" applyFont="1" applyFill="1" applyBorder="1" applyAlignment="1">
      <alignment horizontal="center" vertical="center" wrapText="1"/>
    </xf>
    <xf numFmtId="167" fontId="68" fillId="4" borderId="127" xfId="15" applyNumberFormat="1" applyFont="1" applyFill="1" applyBorder="1" applyAlignment="1">
      <alignment horizontal="center" vertical="center"/>
    </xf>
    <xf numFmtId="0" fontId="76" fillId="0" borderId="143" xfId="4" applyFont="1" applyBorder="1" applyAlignment="1">
      <alignment horizontal="left" vertical="center"/>
    </xf>
    <xf numFmtId="0" fontId="69" fillId="0" borderId="143" xfId="0" applyNumberFormat="1" applyFont="1" applyBorder="1" applyAlignment="1">
      <alignment horizontal="center" vertical="center"/>
    </xf>
    <xf numFmtId="165" fontId="68" fillId="3" borderId="143" xfId="15" applyNumberFormat="1" applyFont="1" applyFill="1" applyBorder="1" applyAlignment="1">
      <alignment horizontal="center" vertical="center"/>
    </xf>
    <xf numFmtId="167" fontId="68" fillId="4" borderId="143" xfId="15" applyNumberFormat="1" applyFont="1" applyFill="1" applyBorder="1" applyAlignment="1">
      <alignment horizontal="center" vertical="center"/>
    </xf>
    <xf numFmtId="49" fontId="5" fillId="3" borderId="1" xfId="16" applyNumberFormat="1" applyFont="1" applyFill="1" applyBorder="1" applyAlignment="1">
      <alignment horizontal="center" vertical="center" wrapText="1"/>
    </xf>
    <xf numFmtId="49" fontId="5" fillId="3" borderId="143" xfId="16" applyNumberFormat="1" applyFont="1" applyFill="1" applyBorder="1" applyAlignment="1">
      <alignment horizontal="center" vertical="center" wrapText="1"/>
    </xf>
    <xf numFmtId="164" fontId="86" fillId="0" borderId="0" xfId="0" applyFont="1" applyAlignment="1">
      <alignment horizontal="left" vertical="center"/>
    </xf>
    <xf numFmtId="0" fontId="74" fillId="0" borderId="143" xfId="3" applyFont="1" applyBorder="1" applyAlignment="1">
      <alignment horizontal="left" vertical="center" wrapText="1"/>
    </xf>
    <xf numFmtId="164" fontId="69" fillId="3" borderId="143" xfId="16" applyFont="1" applyFill="1" applyBorder="1" applyAlignment="1">
      <alignment horizontal="center" vertical="center" wrapText="1"/>
    </xf>
    <xf numFmtId="164" fontId="4" fillId="0" borderId="0" xfId="0" applyFont="1" applyAlignment="1">
      <alignment vertical="center"/>
    </xf>
    <xf numFmtId="49" fontId="4" fillId="0" borderId="1" xfId="16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5" applyNumberFormat="1" applyFont="1" applyBorder="1" applyAlignment="1">
      <alignment horizontal="center" vertical="center"/>
    </xf>
    <xf numFmtId="1" fontId="4" fillId="7" borderId="91" xfId="0" applyNumberFormat="1" applyFont="1" applyFill="1" applyBorder="1" applyAlignment="1">
      <alignment horizontal="center" vertical="center"/>
    </xf>
    <xf numFmtId="0" fontId="0" fillId="0" borderId="144" xfId="0" applyNumberFormat="1" applyBorder="1" applyAlignment="1">
      <alignment horizontal="left" vertical="center"/>
    </xf>
    <xf numFmtId="49" fontId="69" fillId="3" borderId="144" xfId="16" applyNumberFormat="1" applyFont="1" applyFill="1" applyBorder="1" applyAlignment="1">
      <alignment horizontal="center" vertical="center" wrapText="1"/>
    </xf>
    <xf numFmtId="165" fontId="4" fillId="0" borderId="144" xfId="0" applyNumberFormat="1" applyFont="1" applyBorder="1" applyAlignment="1">
      <alignment horizontal="center" vertical="center"/>
    </xf>
    <xf numFmtId="3" fontId="4" fillId="0" borderId="144" xfId="15" applyNumberFormat="1" applyFont="1" applyBorder="1" applyAlignment="1">
      <alignment horizontal="center" vertical="center"/>
    </xf>
    <xf numFmtId="1" fontId="69" fillId="0" borderId="144" xfId="0" applyNumberFormat="1" applyFont="1" applyBorder="1" applyAlignment="1">
      <alignment horizontal="center" vertical="center"/>
    </xf>
    <xf numFmtId="49" fontId="4" fillId="3" borderId="144" xfId="16" applyNumberFormat="1" applyFont="1" applyFill="1" applyBorder="1" applyAlignment="1">
      <alignment horizontal="center" vertical="center" wrapText="1"/>
    </xf>
    <xf numFmtId="167" fontId="74" fillId="4" borderId="144" xfId="15" applyNumberFormat="1" applyFont="1" applyFill="1" applyBorder="1" applyAlignment="1">
      <alignment horizontal="center" vertical="center"/>
    </xf>
    <xf numFmtId="164" fontId="75" fillId="5" borderId="144" xfId="15" applyFont="1" applyFill="1" applyBorder="1" applyAlignment="1">
      <alignment horizontal="center" vertical="center"/>
    </xf>
    <xf numFmtId="1" fontId="4" fillId="7" borderId="145" xfId="0" applyNumberFormat="1" applyFont="1" applyFill="1" applyBorder="1" applyAlignment="1">
      <alignment horizontal="center" vertical="center"/>
    </xf>
    <xf numFmtId="0" fontId="0" fillId="0" borderId="146" xfId="0" applyNumberFormat="1" applyBorder="1" applyAlignment="1">
      <alignment horizontal="left" vertical="center"/>
    </xf>
    <xf numFmtId="49" fontId="69" fillId="3" borderId="146" xfId="16" applyNumberFormat="1" applyFont="1" applyFill="1" applyBorder="1" applyAlignment="1">
      <alignment horizontal="center" vertical="center" wrapText="1"/>
    </xf>
    <xf numFmtId="165" fontId="4" fillId="0" borderId="146" xfId="0" applyNumberFormat="1" applyFont="1" applyBorder="1" applyAlignment="1">
      <alignment horizontal="center" vertical="center"/>
    </xf>
    <xf numFmtId="3" fontId="4" fillId="0" borderId="146" xfId="15" applyNumberFormat="1" applyFont="1" applyBorder="1" applyAlignment="1">
      <alignment horizontal="center" vertical="center"/>
    </xf>
    <xf numFmtId="1" fontId="69" fillId="0" borderId="146" xfId="0" applyNumberFormat="1" applyFont="1" applyBorder="1" applyAlignment="1">
      <alignment horizontal="center" vertical="center"/>
    </xf>
    <xf numFmtId="49" fontId="4" fillId="3" borderId="146" xfId="16" applyNumberFormat="1" applyFont="1" applyFill="1" applyBorder="1" applyAlignment="1">
      <alignment horizontal="center" vertical="center" wrapText="1"/>
    </xf>
    <xf numFmtId="167" fontId="74" fillId="4" borderId="146" xfId="15" applyNumberFormat="1" applyFont="1" applyFill="1" applyBorder="1" applyAlignment="1">
      <alignment horizontal="center" vertical="center"/>
    </xf>
    <xf numFmtId="164" fontId="75" fillId="5" borderId="146" xfId="15" applyFont="1" applyFill="1" applyBorder="1" applyAlignment="1">
      <alignment horizontal="center" vertical="center"/>
    </xf>
    <xf numFmtId="1" fontId="4" fillId="7" borderId="147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3" fontId="4" fillId="0" borderId="4" xfId="15" applyNumberFormat="1" applyFont="1" applyBorder="1" applyAlignment="1">
      <alignment horizontal="center" vertical="center"/>
    </xf>
    <xf numFmtId="49" fontId="4" fillId="3" borderId="4" xfId="16" applyNumberFormat="1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64" fontId="3" fillId="3" borderId="1" xfId="15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center" vertical="center"/>
    </xf>
    <xf numFmtId="170" fontId="3" fillId="0" borderId="23" xfId="0" applyNumberFormat="1" applyFont="1" applyBorder="1" applyAlignment="1">
      <alignment horizontal="center" vertical="center"/>
    </xf>
    <xf numFmtId="49" fontId="3" fillId="3" borderId="1" xfId="16" applyNumberFormat="1" applyFont="1" applyFill="1" applyBorder="1" applyAlignment="1">
      <alignment horizontal="center" vertical="center" wrapText="1"/>
    </xf>
    <xf numFmtId="167" fontId="3" fillId="4" borderId="91" xfId="15" applyNumberFormat="1" applyFont="1" applyFill="1" applyBorder="1" applyAlignment="1">
      <alignment horizontal="center" vertical="center"/>
    </xf>
    <xf numFmtId="1" fontId="3" fillId="7" borderId="91" xfId="0" applyNumberFormat="1" applyFont="1" applyFill="1" applyBorder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3" fillId="0" borderId="144" xfId="0" applyFont="1" applyBorder="1" applyAlignment="1">
      <alignment horizontal="left" vertical="center"/>
    </xf>
    <xf numFmtId="164" fontId="69" fillId="0" borderId="144" xfId="0" applyFont="1" applyBorder="1" applyAlignment="1">
      <alignment horizontal="center" vertical="center"/>
    </xf>
    <xf numFmtId="165" fontId="3" fillId="0" borderId="144" xfId="0" applyNumberFormat="1" applyFont="1" applyBorder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3" fontId="3" fillId="0" borderId="144" xfId="0" applyNumberFormat="1" applyFont="1" applyBorder="1" applyAlignment="1">
      <alignment horizontal="center" vertical="center"/>
    </xf>
    <xf numFmtId="167" fontId="3" fillId="4" borderId="145" xfId="0" applyNumberFormat="1" applyFont="1" applyFill="1" applyBorder="1" applyAlignment="1">
      <alignment horizontal="center" vertical="center"/>
    </xf>
    <xf numFmtId="164" fontId="75" fillId="5" borderId="104" xfId="0" applyFont="1" applyFill="1" applyBorder="1" applyAlignment="1">
      <alignment horizontal="center" vertical="center"/>
    </xf>
    <xf numFmtId="1" fontId="3" fillId="7" borderId="145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70" fontId="3" fillId="0" borderId="24" xfId="0" applyNumberFormat="1" applyFont="1" applyBorder="1" applyAlignment="1">
      <alignment horizontal="center" vertical="center"/>
    </xf>
    <xf numFmtId="167" fontId="3" fillId="4" borderId="9" xfId="0" applyNumberFormat="1" applyFont="1" applyFill="1" applyBorder="1" applyAlignment="1">
      <alignment horizontal="center" vertical="center"/>
    </xf>
    <xf numFmtId="1" fontId="3" fillId="7" borderId="9" xfId="0" applyNumberFormat="1" applyFont="1" applyFill="1" applyBorder="1" applyAlignment="1">
      <alignment horizontal="center" vertical="center"/>
    </xf>
    <xf numFmtId="1" fontId="2" fillId="7" borderId="69" xfId="0" applyNumberFormat="1" applyFont="1" applyFill="1" applyBorder="1" applyAlignment="1">
      <alignment horizontal="center" vertical="center"/>
    </xf>
    <xf numFmtId="164" fontId="2" fillId="0" borderId="0" xfId="0" applyFont="1" applyAlignment="1">
      <alignment vertical="center"/>
    </xf>
    <xf numFmtId="164" fontId="2" fillId="3" borderId="1" xfId="15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70" fontId="2" fillId="0" borderId="23" xfId="0" applyNumberFormat="1" applyFont="1" applyBorder="1" applyAlignment="1">
      <alignment horizontal="center" vertical="center"/>
    </xf>
    <xf numFmtId="49" fontId="2" fillId="3" borderId="1" xfId="16" applyNumberFormat="1" applyFont="1" applyFill="1" applyBorder="1" applyAlignment="1">
      <alignment horizontal="center" vertical="center" wrapText="1"/>
    </xf>
    <xf numFmtId="167" fontId="2" fillId="4" borderId="91" xfId="15" applyNumberFormat="1" applyFont="1" applyFill="1" applyBorder="1" applyAlignment="1">
      <alignment horizontal="center" vertical="center"/>
    </xf>
    <xf numFmtId="1" fontId="2" fillId="7" borderId="91" xfId="0" applyNumberFormat="1" applyFont="1" applyFill="1" applyBorder="1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2" fillId="0" borderId="144" xfId="0" applyFont="1" applyBorder="1" applyAlignment="1">
      <alignment horizontal="left" vertical="center"/>
    </xf>
    <xf numFmtId="165" fontId="2" fillId="0" borderId="144" xfId="0" applyNumberFormat="1" applyFont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3" fontId="2" fillId="0" borderId="144" xfId="0" applyNumberFormat="1" applyFont="1" applyBorder="1" applyAlignment="1">
      <alignment horizontal="center" vertical="center"/>
    </xf>
    <xf numFmtId="167" fontId="2" fillId="4" borderId="145" xfId="0" applyNumberFormat="1" applyFont="1" applyFill="1" applyBorder="1" applyAlignment="1">
      <alignment horizontal="center" vertical="center"/>
    </xf>
    <xf numFmtId="1" fontId="2" fillId="7" borderId="145" xfId="0" applyNumberFormat="1" applyFont="1" applyFill="1" applyBorder="1" applyAlignment="1">
      <alignment horizontal="center" vertical="center"/>
    </xf>
    <xf numFmtId="164" fontId="2" fillId="3" borderId="4" xfId="15" applyFont="1" applyFill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center"/>
    </xf>
    <xf numFmtId="170" fontId="2" fillId="0" borderId="24" xfId="0" applyNumberFormat="1" applyFont="1" applyBorder="1" applyAlignment="1">
      <alignment horizontal="center" vertical="center"/>
    </xf>
    <xf numFmtId="49" fontId="2" fillId="0" borderId="4" xfId="16" applyNumberFormat="1" applyFont="1" applyBorder="1" applyAlignment="1">
      <alignment horizontal="center" vertical="center" wrapText="1"/>
    </xf>
    <xf numFmtId="167" fontId="2" fillId="4" borderId="9" xfId="0" applyNumberFormat="1" applyFont="1" applyFill="1" applyBorder="1" applyAlignment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49" fontId="56" fillId="0" borderId="82" xfId="0" applyNumberFormat="1" applyFont="1" applyBorder="1" applyAlignment="1">
      <alignment horizontal="center" vertical="center"/>
    </xf>
    <xf numFmtId="49" fontId="56" fillId="0" borderId="83" xfId="0" applyNumberFormat="1" applyFont="1" applyBorder="1" applyAlignment="1">
      <alignment horizontal="center" vertical="center"/>
    </xf>
    <xf numFmtId="0" fontId="73" fillId="0" borderId="79" xfId="4" applyFont="1" applyBorder="1" applyAlignment="1">
      <alignment horizontal="center" vertical="center" wrapText="1"/>
    </xf>
    <xf numFmtId="0" fontId="73" fillId="0" borderId="2" xfId="4" applyFont="1" applyBorder="1" applyAlignment="1">
      <alignment horizontal="center" vertical="center" wrapText="1"/>
    </xf>
    <xf numFmtId="164" fontId="28" fillId="3" borderId="79" xfId="15" applyFont="1" applyFill="1" applyBorder="1" applyAlignment="1">
      <alignment horizontal="center" vertical="center" wrapText="1"/>
    </xf>
    <xf numFmtId="164" fontId="28" fillId="3" borderId="50" xfId="15" applyFont="1" applyFill="1" applyBorder="1" applyAlignment="1">
      <alignment horizontal="center" vertical="center" wrapText="1"/>
    </xf>
    <xf numFmtId="164" fontId="28" fillId="3" borderId="2" xfId="15" applyFont="1" applyFill="1" applyBorder="1" applyAlignment="1">
      <alignment horizontal="center" vertical="center" wrapText="1"/>
    </xf>
    <xf numFmtId="164" fontId="81" fillId="0" borderId="79" xfId="0" applyFont="1" applyBorder="1" applyAlignment="1">
      <alignment horizontal="center" vertical="center" wrapText="1"/>
    </xf>
    <xf numFmtId="164" fontId="81" fillId="0" borderId="50" xfId="0" applyFont="1" applyBorder="1" applyAlignment="1">
      <alignment horizontal="center" vertical="center" wrapText="1"/>
    </xf>
    <xf numFmtId="164" fontId="81" fillId="0" borderId="2" xfId="0" applyFont="1" applyBorder="1" applyAlignment="1">
      <alignment horizontal="center" vertical="center" wrapText="1"/>
    </xf>
    <xf numFmtId="164" fontId="69" fillId="0" borderId="79" xfId="0" applyFont="1" applyBorder="1" applyAlignment="1">
      <alignment horizontal="center" vertical="center" wrapText="1"/>
    </xf>
    <xf numFmtId="164" fontId="69" fillId="0" borderId="50" xfId="0" applyFont="1" applyBorder="1" applyAlignment="1">
      <alignment horizontal="center" vertical="center" wrapText="1"/>
    </xf>
    <xf numFmtId="164" fontId="69" fillId="0" borderId="2" xfId="0" applyFont="1" applyBorder="1" applyAlignment="1">
      <alignment horizontal="center" vertical="center" wrapText="1"/>
    </xf>
    <xf numFmtId="164" fontId="68" fillId="3" borderId="17" xfId="15" applyFont="1" applyFill="1" applyBorder="1" applyAlignment="1">
      <alignment horizontal="center" vertical="center" wrapText="1"/>
    </xf>
    <xf numFmtId="164" fontId="68" fillId="3" borderId="18" xfId="15" applyFont="1" applyFill="1" applyBorder="1" applyAlignment="1">
      <alignment horizontal="center" vertical="center" wrapText="1"/>
    </xf>
    <xf numFmtId="164" fontId="68" fillId="3" borderId="19" xfId="15" applyFont="1" applyFill="1" applyBorder="1" applyAlignment="1">
      <alignment horizontal="center" vertical="center" wrapText="1"/>
    </xf>
    <xf numFmtId="164" fontId="69" fillId="0" borderId="1" xfId="16" applyFont="1" applyBorder="1" applyAlignment="1">
      <alignment horizontal="center" vertical="center" wrapText="1"/>
    </xf>
    <xf numFmtId="164" fontId="69" fillId="0" borderId="3" xfId="16" applyFont="1" applyBorder="1" applyAlignment="1">
      <alignment horizontal="center" vertical="center" wrapText="1"/>
    </xf>
    <xf numFmtId="164" fontId="69" fillId="0" borderId="4" xfId="16" applyFont="1" applyBorder="1" applyAlignment="1">
      <alignment horizontal="center" vertical="center" wrapText="1"/>
    </xf>
    <xf numFmtId="164" fontId="68" fillId="3" borderId="22" xfId="15" applyFont="1" applyFill="1" applyBorder="1" applyAlignment="1">
      <alignment horizontal="center" vertical="center" wrapText="1"/>
    </xf>
    <xf numFmtId="164" fontId="68" fillId="3" borderId="17" xfId="0" applyFont="1" applyFill="1" applyBorder="1" applyAlignment="1">
      <alignment horizontal="center" vertical="center"/>
    </xf>
    <xf numFmtId="164" fontId="68" fillId="3" borderId="18" xfId="0" applyFont="1" applyFill="1" applyBorder="1" applyAlignment="1">
      <alignment horizontal="center" vertical="center"/>
    </xf>
    <xf numFmtId="164" fontId="68" fillId="3" borderId="19" xfId="0" applyFont="1" applyFill="1" applyBorder="1" applyAlignment="1">
      <alignment horizontal="center" vertical="center"/>
    </xf>
    <xf numFmtId="164" fontId="69" fillId="0" borderId="1" xfId="0" applyFont="1" applyBorder="1" applyAlignment="1">
      <alignment horizontal="center" vertical="center" wrapText="1"/>
    </xf>
    <xf numFmtId="164" fontId="69" fillId="0" borderId="3" xfId="0" applyFont="1" applyBorder="1" applyAlignment="1">
      <alignment horizontal="center" vertical="center" wrapText="1"/>
    </xf>
    <xf numFmtId="164" fontId="69" fillId="0" borderId="4" xfId="0" applyFont="1" applyBorder="1" applyAlignment="1">
      <alignment horizontal="center" vertical="center" wrapText="1"/>
    </xf>
    <xf numFmtId="164" fontId="69" fillId="0" borderId="30" xfId="0" applyFont="1" applyBorder="1" applyAlignment="1">
      <alignment horizontal="center" vertical="center" wrapText="1"/>
    </xf>
    <xf numFmtId="164" fontId="69" fillId="0" borderId="31" xfId="0" applyFont="1" applyBorder="1" applyAlignment="1">
      <alignment horizontal="center" vertical="center" wrapText="1"/>
    </xf>
    <xf numFmtId="164" fontId="73" fillId="0" borderId="1" xfId="0" applyFont="1" applyBorder="1" applyAlignment="1">
      <alignment horizontal="center" vertical="center" wrapText="1"/>
    </xf>
    <xf numFmtId="164" fontId="73" fillId="0" borderId="3" xfId="0" applyFont="1" applyBorder="1" applyAlignment="1">
      <alignment horizontal="center" vertical="center" wrapText="1"/>
    </xf>
    <xf numFmtId="164" fontId="73" fillId="0" borderId="16" xfId="0" applyFont="1" applyBorder="1" applyAlignment="1">
      <alignment horizontal="center" vertical="center" wrapText="1"/>
    </xf>
    <xf numFmtId="164" fontId="83" fillId="7" borderId="52" xfId="0" applyFont="1" applyFill="1" applyBorder="1" applyAlignment="1">
      <alignment horizontal="center" vertical="center"/>
    </xf>
    <xf numFmtId="164" fontId="83" fillId="7" borderId="0" xfId="0" applyFont="1" applyFill="1" applyAlignment="1">
      <alignment horizontal="center" vertical="center"/>
    </xf>
    <xf numFmtId="164" fontId="83" fillId="7" borderId="33" xfId="0" applyFont="1" applyFill="1" applyBorder="1" applyAlignment="1">
      <alignment horizontal="center" vertical="center"/>
    </xf>
    <xf numFmtId="164" fontId="74" fillId="0" borderId="17" xfId="0" applyFont="1" applyBorder="1" applyAlignment="1">
      <alignment horizontal="center" vertical="center"/>
    </xf>
    <xf numFmtId="164" fontId="74" fillId="0" borderId="18" xfId="0" applyFont="1" applyBorder="1" applyAlignment="1">
      <alignment horizontal="center" vertical="center"/>
    </xf>
    <xf numFmtId="164" fontId="74" fillId="0" borderId="22" xfId="0" applyFont="1" applyBorder="1" applyAlignment="1">
      <alignment horizontal="center" vertical="center"/>
    </xf>
    <xf numFmtId="49" fontId="69" fillId="0" borderId="3" xfId="0" applyNumberFormat="1" applyFont="1" applyBorder="1" applyAlignment="1">
      <alignment horizontal="center" vertical="center"/>
    </xf>
    <xf numFmtId="49" fontId="69" fillId="0" borderId="4" xfId="0" applyNumberFormat="1" applyFont="1" applyBorder="1" applyAlignment="1">
      <alignment horizontal="center" vertical="center"/>
    </xf>
    <xf numFmtId="164" fontId="83" fillId="7" borderId="51" xfId="0" applyFont="1" applyFill="1" applyBorder="1" applyAlignment="1">
      <alignment horizontal="center" vertical="center"/>
    </xf>
    <xf numFmtId="164" fontId="83" fillId="7" borderId="23" xfId="0" applyFont="1" applyFill="1" applyBorder="1" applyAlignment="1">
      <alignment horizontal="center" vertical="center"/>
    </xf>
    <xf numFmtId="164" fontId="83" fillId="7" borderId="29" xfId="0" applyFont="1" applyFill="1" applyBorder="1" applyAlignment="1">
      <alignment horizontal="center" vertical="center"/>
    </xf>
    <xf numFmtId="49" fontId="69" fillId="0" borderId="1" xfId="16" applyNumberFormat="1" applyFont="1" applyBorder="1" applyAlignment="1">
      <alignment horizontal="center" vertical="center" wrapText="1"/>
    </xf>
    <xf numFmtId="49" fontId="69" fillId="0" borderId="3" xfId="16" applyNumberFormat="1" applyFont="1" applyBorder="1" applyAlignment="1">
      <alignment horizontal="center" vertical="center" wrapText="1"/>
    </xf>
    <xf numFmtId="49" fontId="69" fillId="0" borderId="4" xfId="16" applyNumberFormat="1" applyFont="1" applyBorder="1" applyAlignment="1">
      <alignment horizontal="center" vertical="center" wrapText="1"/>
    </xf>
    <xf numFmtId="164" fontId="68" fillId="3" borderId="26" xfId="15" applyFont="1" applyFill="1" applyBorder="1" applyAlignment="1">
      <alignment horizontal="center" vertical="center" wrapText="1"/>
    </xf>
    <xf numFmtId="164" fontId="87" fillId="0" borderId="1" xfId="0" applyFont="1" applyBorder="1" applyAlignment="1">
      <alignment horizontal="center" vertical="center" wrapText="1"/>
    </xf>
    <xf numFmtId="164" fontId="87" fillId="0" borderId="3" xfId="0" applyFont="1" applyBorder="1" applyAlignment="1">
      <alignment horizontal="center" vertical="center" wrapText="1"/>
    </xf>
    <xf numFmtId="164" fontId="87" fillId="0" borderId="4" xfId="0" applyFont="1" applyBorder="1" applyAlignment="1">
      <alignment horizontal="center" vertical="center" wrapText="1"/>
    </xf>
    <xf numFmtId="164" fontId="83" fillId="7" borderId="58" xfId="0" applyFont="1" applyFill="1" applyBorder="1" applyAlignment="1">
      <alignment horizontal="center" vertical="center"/>
    </xf>
    <xf numFmtId="164" fontId="74" fillId="3" borderId="17" xfId="15" applyFont="1" applyFill="1" applyBorder="1" applyAlignment="1">
      <alignment horizontal="center" vertical="center" wrapText="1"/>
    </xf>
    <xf numFmtId="164" fontId="74" fillId="3" borderId="18" xfId="15" applyFont="1" applyFill="1" applyBorder="1" applyAlignment="1">
      <alignment horizontal="center" vertical="center" wrapText="1"/>
    </xf>
    <xf numFmtId="164" fontId="74" fillId="3" borderId="19" xfId="15" applyFont="1" applyFill="1" applyBorder="1" applyAlignment="1">
      <alignment horizontal="center" vertical="center" wrapText="1"/>
    </xf>
    <xf numFmtId="49" fontId="69" fillId="0" borderId="30" xfId="16" applyNumberFormat="1" applyFont="1" applyBorder="1" applyAlignment="1">
      <alignment horizontal="center" vertical="center" wrapText="1"/>
    </xf>
    <xf numFmtId="49" fontId="69" fillId="0" borderId="50" xfId="16" applyNumberFormat="1" applyFont="1" applyBorder="1" applyAlignment="1">
      <alignment horizontal="center" vertical="center" wrapText="1"/>
    </xf>
    <xf numFmtId="49" fontId="69" fillId="0" borderId="31" xfId="16" applyNumberFormat="1" applyFont="1" applyBorder="1" applyAlignment="1">
      <alignment horizontal="center" vertical="center" wrapText="1"/>
    </xf>
    <xf numFmtId="164" fontId="68" fillId="3" borderId="22" xfId="0" applyFont="1" applyFill="1" applyBorder="1" applyAlignment="1">
      <alignment horizontal="center" vertical="center"/>
    </xf>
    <xf numFmtId="49" fontId="69" fillId="0" borderId="16" xfId="16" applyNumberFormat="1" applyFont="1" applyBorder="1" applyAlignment="1">
      <alignment horizontal="center" vertical="center" wrapText="1"/>
    </xf>
    <xf numFmtId="164" fontId="68" fillId="3" borderId="56" xfId="0" applyFont="1" applyFill="1" applyBorder="1" applyAlignment="1">
      <alignment horizontal="center" vertical="center"/>
    </xf>
    <xf numFmtId="164" fontId="68" fillId="3" borderId="57" xfId="0" applyFont="1" applyFill="1" applyBorder="1" applyAlignment="1">
      <alignment horizontal="center" vertical="center"/>
    </xf>
    <xf numFmtId="164" fontId="68" fillId="3" borderId="38" xfId="0" applyFont="1" applyFill="1" applyBorder="1" applyAlignment="1">
      <alignment horizontal="center" vertical="center"/>
    </xf>
    <xf numFmtId="164" fontId="68" fillId="3" borderId="51" xfId="15" applyFont="1" applyFill="1" applyBorder="1" applyAlignment="1">
      <alignment horizontal="center" vertical="center" wrapText="1"/>
    </xf>
    <xf numFmtId="164" fontId="68" fillId="3" borderId="52" xfId="15" applyFont="1" applyFill="1" applyBorder="1" applyAlignment="1">
      <alignment horizontal="center" vertical="center" wrapText="1"/>
    </xf>
    <xf numFmtId="164" fontId="68" fillId="3" borderId="53" xfId="15" applyFont="1" applyFill="1" applyBorder="1" applyAlignment="1">
      <alignment horizontal="center" vertical="center" wrapText="1"/>
    </xf>
    <xf numFmtId="49" fontId="69" fillId="0" borderId="88" xfId="16" applyNumberFormat="1" applyFont="1" applyBorder="1" applyAlignment="1">
      <alignment horizontal="center" vertical="center" wrapText="1"/>
    </xf>
    <xf numFmtId="49" fontId="69" fillId="0" borderId="87" xfId="16" applyNumberFormat="1" applyFont="1" applyBorder="1" applyAlignment="1">
      <alignment horizontal="center" vertical="center" wrapText="1"/>
    </xf>
    <xf numFmtId="49" fontId="69" fillId="0" borderId="89" xfId="16" applyNumberFormat="1" applyFont="1" applyBorder="1" applyAlignment="1">
      <alignment horizontal="center" vertical="center" wrapText="1"/>
    </xf>
    <xf numFmtId="164" fontId="3" fillId="3" borderId="56" xfId="0" applyFont="1" applyFill="1" applyBorder="1" applyAlignment="1">
      <alignment horizontal="center" vertical="center"/>
    </xf>
    <xf numFmtId="164" fontId="3" fillId="3" borderId="57" xfId="0" applyFont="1" applyFill="1" applyBorder="1" applyAlignment="1">
      <alignment horizontal="center" vertical="center"/>
    </xf>
    <xf numFmtId="164" fontId="3" fillId="3" borderId="38" xfId="0" applyFont="1" applyFill="1" applyBorder="1" applyAlignment="1">
      <alignment horizontal="center" vertical="center"/>
    </xf>
    <xf numFmtId="164" fontId="69" fillId="0" borderId="16" xfId="16" applyFont="1" applyBorder="1" applyAlignment="1">
      <alignment horizontal="center" vertical="center" wrapText="1"/>
    </xf>
    <xf numFmtId="164" fontId="73" fillId="0" borderId="30" xfId="0" applyFont="1" applyBorder="1" applyAlignment="1">
      <alignment horizontal="center" vertical="center" wrapText="1"/>
    </xf>
    <xf numFmtId="164" fontId="73" fillId="0" borderId="50" xfId="0" applyFont="1" applyBorder="1" applyAlignment="1">
      <alignment horizontal="center" vertical="center" wrapText="1"/>
    </xf>
    <xf numFmtId="164" fontId="73" fillId="0" borderId="31" xfId="0" applyFont="1" applyBorder="1" applyAlignment="1">
      <alignment horizontal="center" vertical="center" wrapText="1"/>
    </xf>
    <xf numFmtId="164" fontId="74" fillId="0" borderId="56" xfId="0" applyFont="1" applyBorder="1" applyAlignment="1">
      <alignment horizontal="center" vertical="center"/>
    </xf>
    <xf numFmtId="164" fontId="74" fillId="0" borderId="57" xfId="0" applyFont="1" applyBorder="1" applyAlignment="1">
      <alignment horizontal="center" vertical="center"/>
    </xf>
    <xf numFmtId="164" fontId="74" fillId="0" borderId="38" xfId="0" applyFont="1" applyBorder="1" applyAlignment="1">
      <alignment horizontal="center" vertical="center"/>
    </xf>
    <xf numFmtId="164" fontId="83" fillId="7" borderId="24" xfId="0" applyFont="1" applyFill="1" applyBorder="1" applyAlignment="1">
      <alignment horizontal="center" vertical="center"/>
    </xf>
    <xf numFmtId="49" fontId="69" fillId="0" borderId="2" xfId="0" applyNumberFormat="1" applyFont="1" applyBorder="1" applyAlignment="1">
      <alignment horizontal="center" vertical="center"/>
    </xf>
    <xf numFmtId="164" fontId="69" fillId="0" borderId="84" xfId="16" applyFont="1" applyBorder="1" applyAlignment="1">
      <alignment horizontal="center" vertical="center" wrapText="1"/>
    </xf>
    <xf numFmtId="164" fontId="73" fillId="0" borderId="4" xfId="0" applyFont="1" applyBorder="1" applyAlignment="1">
      <alignment horizontal="center" vertical="center" wrapText="1"/>
    </xf>
    <xf numFmtId="164" fontId="68" fillId="3" borderId="56" xfId="15" applyFont="1" applyFill="1" applyBorder="1" applyAlignment="1">
      <alignment horizontal="center" vertical="center" wrapText="1"/>
    </xf>
    <xf numFmtId="164" fontId="68" fillId="3" borderId="57" xfId="15" applyFont="1" applyFill="1" applyBorder="1" applyAlignment="1">
      <alignment horizontal="center" vertical="center" wrapText="1"/>
    </xf>
    <xf numFmtId="164" fontId="68" fillId="3" borderId="38" xfId="15" applyFont="1" applyFill="1" applyBorder="1" applyAlignment="1">
      <alignment horizontal="center" vertical="center" wrapText="1"/>
    </xf>
    <xf numFmtId="164" fontId="69" fillId="0" borderId="30" xfId="16" applyFont="1" applyBorder="1" applyAlignment="1">
      <alignment horizontal="center" vertical="center" wrapText="1"/>
    </xf>
    <xf numFmtId="164" fontId="69" fillId="0" borderId="50" xfId="16" applyFont="1" applyBorder="1" applyAlignment="1">
      <alignment horizontal="center" vertical="center" wrapText="1"/>
    </xf>
    <xf numFmtId="164" fontId="69" fillId="0" borderId="31" xfId="16" applyFont="1" applyBorder="1" applyAlignment="1">
      <alignment horizontal="center" vertical="center" wrapText="1"/>
    </xf>
    <xf numFmtId="164" fontId="83" fillId="7" borderId="53" xfId="0" applyFont="1" applyFill="1" applyBorder="1" applyAlignment="1">
      <alignment horizontal="center" vertical="center"/>
    </xf>
    <xf numFmtId="164" fontId="69" fillId="0" borderId="51" xfId="16" applyFont="1" applyBorder="1" applyAlignment="1">
      <alignment horizontal="center" wrapText="1"/>
    </xf>
    <xf numFmtId="164" fontId="69" fillId="0" borderId="29" xfId="16" applyFont="1" applyBorder="1" applyAlignment="1">
      <alignment horizontal="center" wrapText="1"/>
    </xf>
    <xf numFmtId="164" fontId="69" fillId="0" borderId="52" xfId="16" applyFont="1" applyBorder="1" applyAlignment="1">
      <alignment horizontal="center" wrapText="1"/>
    </xf>
    <xf numFmtId="164" fontId="69" fillId="0" borderId="46" xfId="16" applyFont="1" applyBorder="1" applyAlignment="1">
      <alignment horizontal="center" wrapText="1"/>
    </xf>
    <xf numFmtId="164" fontId="69" fillId="0" borderId="53" xfId="16" applyFont="1" applyBorder="1" applyAlignment="1">
      <alignment horizontal="center" wrapText="1"/>
    </xf>
    <xf numFmtId="164" fontId="69" fillId="0" borderId="54" xfId="16" applyFont="1" applyBorder="1" applyAlignment="1">
      <alignment horizontal="center" wrapText="1"/>
    </xf>
    <xf numFmtId="164" fontId="68" fillId="3" borderId="105" xfId="0" applyFont="1" applyFill="1" applyBorder="1" applyAlignment="1">
      <alignment horizontal="center" vertical="center"/>
    </xf>
    <xf numFmtId="164" fontId="68" fillId="3" borderId="26" xfId="0" applyFont="1" applyFill="1" applyBorder="1" applyAlignment="1">
      <alignment horizontal="center" vertical="center"/>
    </xf>
    <xf numFmtId="164" fontId="83" fillId="7" borderId="52" xfId="15" applyFont="1" applyFill="1" applyBorder="1" applyAlignment="1">
      <alignment horizontal="center" vertical="center" wrapText="1"/>
    </xf>
    <xf numFmtId="164" fontId="83" fillId="7" borderId="0" xfId="15" applyFont="1" applyFill="1" applyAlignment="1">
      <alignment horizontal="center" vertical="center" wrapText="1"/>
    </xf>
    <xf numFmtId="164" fontId="83" fillId="7" borderId="33" xfId="15" applyFont="1" applyFill="1" applyBorder="1" applyAlignment="1">
      <alignment horizontal="center" vertical="center" wrapText="1"/>
    </xf>
    <xf numFmtId="164" fontId="73" fillId="0" borderId="2" xfId="0" applyFont="1" applyBorder="1" applyAlignment="1">
      <alignment horizontal="center" vertical="center" wrapText="1"/>
    </xf>
    <xf numFmtId="164" fontId="81" fillId="0" borderId="30" xfId="0" applyFont="1" applyBorder="1" applyAlignment="1">
      <alignment horizontal="center" vertical="center" wrapText="1"/>
    </xf>
    <xf numFmtId="164" fontId="81" fillId="0" borderId="31" xfId="0" applyFont="1" applyBorder="1" applyAlignment="1">
      <alignment horizontal="center" vertical="center" wrapText="1"/>
    </xf>
    <xf numFmtId="0" fontId="69" fillId="0" borderId="50" xfId="0" applyNumberFormat="1" applyFont="1" applyBorder="1" applyAlignment="1">
      <alignment horizontal="center" vertical="center" wrapText="1"/>
    </xf>
    <xf numFmtId="164" fontId="107" fillId="0" borderId="30" xfId="16" applyFont="1" applyBorder="1" applyAlignment="1">
      <alignment horizontal="center" vertical="center" wrapText="1"/>
    </xf>
    <xf numFmtId="164" fontId="107" fillId="0" borderId="50" xfId="16" applyFont="1" applyBorder="1" applyAlignment="1">
      <alignment horizontal="center" vertical="center" wrapText="1"/>
    </xf>
    <xf numFmtId="49" fontId="69" fillId="3" borderId="82" xfId="16" applyNumberFormat="1" applyFont="1" applyFill="1" applyBorder="1" applyAlignment="1">
      <alignment horizontal="center" vertical="center" wrapText="1"/>
    </xf>
    <xf numFmtId="49" fontId="69" fillId="3" borderId="83" xfId="16" applyNumberFormat="1" applyFont="1" applyFill="1" applyBorder="1" applyAlignment="1">
      <alignment horizontal="center" vertical="center" wrapText="1"/>
    </xf>
    <xf numFmtId="49" fontId="69" fillId="3" borderId="1" xfId="16" applyNumberFormat="1" applyFont="1" applyFill="1" applyBorder="1" applyAlignment="1">
      <alignment horizontal="center" vertical="center" wrapText="1"/>
    </xf>
    <xf numFmtId="49" fontId="69" fillId="3" borderId="3" xfId="16" applyNumberFormat="1" applyFont="1" applyFill="1" applyBorder="1" applyAlignment="1">
      <alignment horizontal="center" vertical="center" wrapText="1"/>
    </xf>
    <xf numFmtId="49" fontId="69" fillId="3" borderId="88" xfId="16" applyNumberFormat="1" applyFont="1" applyFill="1" applyBorder="1" applyAlignment="1">
      <alignment horizontal="center" vertical="center" wrapText="1"/>
    </xf>
    <xf numFmtId="49" fontId="69" fillId="3" borderId="20" xfId="16" applyNumberFormat="1" applyFont="1" applyFill="1" applyBorder="1" applyAlignment="1">
      <alignment horizontal="center" vertical="center" wrapText="1"/>
    </xf>
    <xf numFmtId="49" fontId="69" fillId="3" borderId="10" xfId="16" applyNumberFormat="1" applyFont="1" applyFill="1" applyBorder="1" applyAlignment="1">
      <alignment horizontal="center" vertical="center" wrapText="1"/>
    </xf>
    <xf numFmtId="1" fontId="85" fillId="7" borderId="35" xfId="0" applyNumberFormat="1" applyFont="1" applyFill="1" applyBorder="1" applyAlignment="1">
      <alignment horizontal="center" vertical="center"/>
    </xf>
    <xf numFmtId="1" fontId="85" fillId="7" borderId="41" xfId="0" applyNumberFormat="1" applyFont="1" applyFill="1" applyBorder="1" applyAlignment="1">
      <alignment horizontal="center" vertical="center"/>
    </xf>
    <xf numFmtId="167" fontId="69" fillId="4" borderId="55" xfId="15" applyNumberFormat="1" applyFont="1" applyFill="1" applyBorder="1" applyAlignment="1">
      <alignment horizontal="center" vertical="center" wrapText="1"/>
    </xf>
    <xf numFmtId="167" fontId="69" fillId="4" borderId="40" xfId="15" applyNumberFormat="1" applyFont="1" applyFill="1" applyBorder="1" applyAlignment="1">
      <alignment horizontal="center" vertical="center" wrapText="1"/>
    </xf>
    <xf numFmtId="165" fontId="69" fillId="3" borderId="55" xfId="15" applyNumberFormat="1" applyFont="1" applyFill="1" applyBorder="1" applyAlignment="1">
      <alignment horizontal="center" vertical="center" wrapText="1"/>
    </xf>
    <xf numFmtId="165" fontId="69" fillId="3" borderId="40" xfId="15" applyNumberFormat="1" applyFont="1" applyFill="1" applyBorder="1" applyAlignment="1">
      <alignment horizontal="center" vertical="center" wrapText="1"/>
    </xf>
    <xf numFmtId="164" fontId="69" fillId="0" borderId="58" xfId="0" applyFont="1" applyBorder="1" applyAlignment="1">
      <alignment horizontal="center" vertical="center"/>
    </xf>
    <xf numFmtId="164" fontId="69" fillId="0" borderId="33" xfId="0" applyFont="1" applyBorder="1" applyAlignment="1">
      <alignment horizontal="center" vertical="center"/>
    </xf>
    <xf numFmtId="164" fontId="88" fillId="7" borderId="52" xfId="15" applyFont="1" applyFill="1" applyBorder="1" applyAlignment="1">
      <alignment horizontal="center" vertical="center" wrapText="1"/>
    </xf>
    <xf numFmtId="164" fontId="88" fillId="7" borderId="0" xfId="15" applyFont="1" applyFill="1" applyAlignment="1">
      <alignment horizontal="center" vertical="center" wrapText="1"/>
    </xf>
    <xf numFmtId="164" fontId="88" fillId="7" borderId="33" xfId="15" applyFont="1" applyFill="1" applyBorder="1" applyAlignment="1">
      <alignment horizontal="center" vertical="center" wrapText="1"/>
    </xf>
    <xf numFmtId="164" fontId="68" fillId="3" borderId="17" xfId="15" applyFont="1" applyFill="1" applyBorder="1" applyAlignment="1">
      <alignment horizontal="center" vertical="center"/>
    </xf>
    <xf numFmtId="164" fontId="68" fillId="3" borderId="18" xfId="15" applyFont="1" applyFill="1" applyBorder="1" applyAlignment="1">
      <alignment horizontal="center" vertical="center"/>
    </xf>
    <xf numFmtId="164" fontId="68" fillId="3" borderId="19" xfId="15" applyFont="1" applyFill="1" applyBorder="1" applyAlignment="1">
      <alignment horizontal="center" vertical="center"/>
    </xf>
    <xf numFmtId="164" fontId="69" fillId="5" borderId="55" xfId="15" applyFont="1" applyFill="1" applyBorder="1" applyAlignment="1">
      <alignment horizontal="center" vertical="center" wrapText="1"/>
    </xf>
    <xf numFmtId="164" fontId="69" fillId="5" borderId="40" xfId="15" applyFont="1" applyFill="1" applyBorder="1" applyAlignment="1">
      <alignment horizontal="center" vertical="center" wrapText="1"/>
    </xf>
    <xf numFmtId="164" fontId="69" fillId="3" borderId="1" xfId="16" applyFont="1" applyFill="1" applyBorder="1" applyAlignment="1">
      <alignment horizontal="center" vertical="center" wrapText="1"/>
    </xf>
    <xf numFmtId="164" fontId="69" fillId="3" borderId="3" xfId="16" applyFont="1" applyFill="1" applyBorder="1" applyAlignment="1">
      <alignment horizontal="center" vertical="center" wrapText="1"/>
    </xf>
    <xf numFmtId="164" fontId="69" fillId="3" borderId="16" xfId="16" applyFont="1" applyFill="1" applyBorder="1" applyAlignment="1">
      <alignment horizontal="center" vertical="center" wrapText="1"/>
    </xf>
    <xf numFmtId="168" fontId="68" fillId="4" borderId="56" xfId="0" applyNumberFormat="1" applyFont="1" applyFill="1" applyBorder="1" applyAlignment="1">
      <alignment horizontal="center" vertical="center"/>
    </xf>
    <xf numFmtId="168" fontId="68" fillId="4" borderId="5" xfId="0" applyNumberFormat="1" applyFont="1" applyFill="1" applyBorder="1" applyAlignment="1">
      <alignment horizontal="center" vertical="center"/>
    </xf>
    <xf numFmtId="164" fontId="69" fillId="7" borderId="18" xfId="0" applyFont="1" applyFill="1" applyBorder="1" applyAlignment="1">
      <alignment horizontal="center" vertical="center"/>
    </xf>
    <xf numFmtId="164" fontId="69" fillId="7" borderId="7" xfId="0" applyFont="1" applyFill="1" applyBorder="1" applyAlignment="1">
      <alignment horizontal="center" vertical="center"/>
    </xf>
    <xf numFmtId="168" fontId="68" fillId="0" borderId="18" xfId="0" applyNumberFormat="1" applyFont="1" applyBorder="1" applyAlignment="1">
      <alignment horizontal="center" vertical="center"/>
    </xf>
    <xf numFmtId="168" fontId="68" fillId="0" borderId="7" xfId="0" applyNumberFormat="1" applyFont="1" applyBorder="1" applyAlignment="1">
      <alignment horizontal="center" vertical="center"/>
    </xf>
    <xf numFmtId="170" fontId="68" fillId="0" borderId="19" xfId="0" applyNumberFormat="1" applyFont="1" applyBorder="1" applyAlignment="1">
      <alignment horizontal="center" vertical="center"/>
    </xf>
    <xf numFmtId="172" fontId="68" fillId="0" borderId="9" xfId="0" applyNumberFormat="1" applyFont="1" applyBorder="1" applyAlignment="1">
      <alignment horizontal="center" vertical="center"/>
    </xf>
    <xf numFmtId="164" fontId="89" fillId="0" borderId="51" xfId="0" applyFont="1" applyBorder="1" applyAlignment="1">
      <alignment horizontal="center" vertical="center" wrapText="1"/>
    </xf>
    <xf numFmtId="164" fontId="69" fillId="0" borderId="23" xfId="0" applyFont="1" applyBorder="1" applyAlignment="1">
      <alignment horizontal="center" vertical="center" wrapText="1"/>
    </xf>
    <xf numFmtId="164" fontId="69" fillId="0" borderId="35" xfId="0" applyFont="1" applyBorder="1" applyAlignment="1">
      <alignment horizontal="center" vertical="center" wrapText="1"/>
    </xf>
    <xf numFmtId="164" fontId="69" fillId="0" borderId="52" xfId="0" applyFont="1" applyBorder="1" applyAlignment="1">
      <alignment horizontal="center" vertical="center" wrapText="1"/>
    </xf>
    <xf numFmtId="164" fontId="69" fillId="0" borderId="0" xfId="0" applyFont="1" applyAlignment="1">
      <alignment horizontal="center" vertical="center" wrapText="1"/>
    </xf>
    <xf numFmtId="164" fontId="69" fillId="0" borderId="36" xfId="0" applyFont="1" applyBorder="1" applyAlignment="1">
      <alignment horizontal="center" vertical="center" wrapText="1"/>
    </xf>
    <xf numFmtId="164" fontId="69" fillId="0" borderId="53" xfId="0" applyFont="1" applyBorder="1" applyAlignment="1">
      <alignment horizontal="center" vertical="center" wrapText="1"/>
    </xf>
    <xf numFmtId="164" fontId="69" fillId="0" borderId="24" xfId="0" applyFont="1" applyBorder="1" applyAlignment="1">
      <alignment horizontal="center" vertical="center" wrapText="1"/>
    </xf>
    <xf numFmtId="164" fontId="69" fillId="0" borderId="41" xfId="0" applyFont="1" applyBorder="1" applyAlignment="1">
      <alignment horizontal="center" vertical="center" wrapText="1"/>
    </xf>
    <xf numFmtId="164" fontId="68" fillId="0" borderId="51" xfId="0" applyFont="1" applyBorder="1" applyAlignment="1">
      <alignment horizontal="center" vertical="center"/>
    </xf>
    <xf numFmtId="164" fontId="68" fillId="0" borderId="52" xfId="0" applyFont="1" applyBorder="1" applyAlignment="1">
      <alignment horizontal="center" vertical="center"/>
    </xf>
    <xf numFmtId="164" fontId="68" fillId="0" borderId="53" xfId="0" applyFont="1" applyBorder="1" applyAlignment="1">
      <alignment horizontal="center" vertical="center"/>
    </xf>
    <xf numFmtId="164" fontId="69" fillId="3" borderId="55" xfId="15" applyFont="1" applyFill="1" applyBorder="1" applyAlignment="1">
      <alignment horizontal="center" vertical="center" wrapText="1"/>
    </xf>
    <xf numFmtId="164" fontId="69" fillId="3" borderId="40" xfId="15" applyFont="1" applyFill="1" applyBorder="1" applyAlignment="1">
      <alignment horizontal="center" vertical="center" wrapText="1"/>
    </xf>
    <xf numFmtId="164" fontId="83" fillId="7" borderId="51" xfId="15" applyFont="1" applyFill="1" applyBorder="1" applyAlignment="1">
      <alignment horizontal="center" vertical="center" wrapText="1"/>
    </xf>
    <xf numFmtId="164" fontId="83" fillId="7" borderId="23" xfId="15" applyFont="1" applyFill="1" applyBorder="1" applyAlignment="1">
      <alignment horizontal="center" vertical="center" wrapText="1"/>
    </xf>
    <xf numFmtId="165" fontId="69" fillId="3" borderId="55" xfId="15" applyNumberFormat="1" applyFont="1" applyFill="1" applyBorder="1" applyAlignment="1">
      <alignment horizontal="center" vertical="center"/>
    </xf>
    <xf numFmtId="165" fontId="69" fillId="3" borderId="40" xfId="15" applyNumberFormat="1" applyFont="1" applyFill="1" applyBorder="1" applyAlignment="1">
      <alignment horizontal="center" vertical="center"/>
    </xf>
    <xf numFmtId="164" fontId="68" fillId="0" borderId="6" xfId="0" applyFont="1" applyBorder="1" applyAlignment="1">
      <alignment horizontal="center" vertical="center"/>
    </xf>
    <xf numFmtId="164" fontId="68" fillId="0" borderId="1" xfId="0" applyFont="1" applyBorder="1" applyAlignment="1">
      <alignment horizontal="center" vertical="center"/>
    </xf>
    <xf numFmtId="164" fontId="68" fillId="0" borderId="15" xfId="0" applyFont="1" applyBorder="1" applyAlignment="1">
      <alignment horizontal="center" vertical="center"/>
    </xf>
    <xf numFmtId="164" fontId="68" fillId="0" borderId="8" xfId="0" applyFont="1" applyBorder="1" applyAlignment="1">
      <alignment horizontal="center" vertical="center"/>
    </xf>
    <xf numFmtId="164" fontId="68" fillId="0" borderId="3" xfId="0" applyFont="1" applyBorder="1" applyAlignment="1">
      <alignment horizontal="center" vertical="center"/>
    </xf>
    <xf numFmtId="164" fontId="68" fillId="0" borderId="14" xfId="0" applyFont="1" applyBorder="1" applyAlignment="1">
      <alignment horizontal="center" vertical="center"/>
    </xf>
    <xf numFmtId="164" fontId="68" fillId="0" borderId="10" xfId="0" applyFont="1" applyBorder="1" applyAlignment="1">
      <alignment horizontal="center" vertical="center"/>
    </xf>
    <xf numFmtId="164" fontId="68" fillId="0" borderId="4" xfId="0" applyFont="1" applyBorder="1" applyAlignment="1">
      <alignment horizontal="center" vertical="center"/>
    </xf>
    <xf numFmtId="164" fontId="68" fillId="0" borderId="20" xfId="0" applyFont="1" applyBorder="1" applyAlignment="1">
      <alignment horizontal="center" vertical="center"/>
    </xf>
    <xf numFmtId="164" fontId="85" fillId="4" borderId="58" xfId="15" applyFont="1" applyFill="1" applyBorder="1" applyAlignment="1">
      <alignment horizontal="center" vertical="center" wrapText="1"/>
    </xf>
    <xf numFmtId="164" fontId="85" fillId="4" borderId="33" xfId="15" applyFont="1" applyFill="1" applyBorder="1" applyAlignment="1">
      <alignment horizontal="center" vertical="center" wrapText="1"/>
    </xf>
    <xf numFmtId="164" fontId="68" fillId="3" borderId="139" xfId="15" applyFont="1" applyFill="1" applyBorder="1" applyAlignment="1">
      <alignment horizontal="center" vertical="center" wrapText="1"/>
    </xf>
    <xf numFmtId="164" fontId="73" fillId="0" borderId="132" xfId="0" applyFont="1" applyBorder="1" applyAlignment="1">
      <alignment horizontal="center" vertical="center" wrapText="1"/>
    </xf>
    <xf numFmtId="164" fontId="73" fillId="0" borderId="140" xfId="0" applyFont="1" applyBorder="1" applyAlignment="1">
      <alignment horizontal="center" vertical="center" wrapText="1"/>
    </xf>
    <xf numFmtId="164" fontId="81" fillId="0" borderId="1" xfId="0" applyFont="1" applyBorder="1" applyAlignment="1">
      <alignment horizontal="center" vertical="center" wrapText="1"/>
    </xf>
    <xf numFmtId="164" fontId="81" fillId="0" borderId="102" xfId="0" applyFont="1" applyBorder="1" applyAlignment="1">
      <alignment horizontal="center" vertical="center" wrapText="1"/>
    </xf>
    <xf numFmtId="164" fontId="81" fillId="0" borderId="4" xfId="0" applyFont="1" applyBorder="1" applyAlignment="1">
      <alignment horizontal="center" vertical="center" wrapText="1"/>
    </xf>
    <xf numFmtId="164" fontId="69" fillId="0" borderId="102" xfId="0" applyFont="1" applyBorder="1" applyAlignment="1">
      <alignment horizontal="center" vertical="center" wrapText="1"/>
    </xf>
    <xf numFmtId="164" fontId="69" fillId="0" borderId="113" xfId="0" applyFont="1" applyBorder="1" applyAlignment="1">
      <alignment horizontal="center" vertical="center" wrapText="1"/>
    </xf>
    <xf numFmtId="164" fontId="69" fillId="3" borderId="4" xfId="16" applyFont="1" applyFill="1" applyBorder="1" applyAlignment="1">
      <alignment horizontal="center" vertical="center" wrapText="1"/>
    </xf>
    <xf numFmtId="164" fontId="28" fillId="3" borderId="84" xfId="15" applyFont="1" applyFill="1" applyBorder="1" applyAlignment="1">
      <alignment horizontal="center" vertical="center" wrapText="1"/>
    </xf>
    <xf numFmtId="49" fontId="69" fillId="0" borderId="79" xfId="0" applyNumberFormat="1" applyFont="1" applyBorder="1" applyAlignment="1">
      <alignment horizontal="center" vertical="center"/>
    </xf>
    <xf numFmtId="164" fontId="69" fillId="0" borderId="46" xfId="16" applyFont="1" applyBorder="1" applyAlignment="1">
      <alignment horizontal="center" vertical="center" wrapText="1"/>
    </xf>
    <xf numFmtId="164" fontId="68" fillId="3" borderId="67" xfId="15" applyFont="1" applyFill="1" applyBorder="1" applyAlignment="1">
      <alignment horizontal="center" vertical="center" wrapText="1"/>
    </xf>
    <xf numFmtId="164" fontId="35" fillId="3" borderId="57" xfId="15" applyFont="1" applyFill="1" applyBorder="1" applyAlignment="1">
      <alignment horizontal="center" vertical="center" wrapText="1"/>
    </xf>
    <xf numFmtId="164" fontId="35" fillId="3" borderId="38" xfId="15" applyFont="1" applyFill="1" applyBorder="1" applyAlignment="1">
      <alignment horizontal="center" vertical="center" wrapText="1"/>
    </xf>
    <xf numFmtId="164" fontId="69" fillId="0" borderId="2" xfId="16" applyFont="1" applyBorder="1" applyAlignment="1">
      <alignment horizontal="center" vertical="center" wrapText="1"/>
    </xf>
    <xf numFmtId="164" fontId="100" fillId="7" borderId="51" xfId="32" applyFont="1" applyFill="1" applyBorder="1" applyAlignment="1">
      <alignment horizontal="center" vertical="center"/>
    </xf>
    <xf numFmtId="164" fontId="100" fillId="7" borderId="23" xfId="32" applyFont="1" applyFill="1" applyBorder="1" applyAlignment="1">
      <alignment horizontal="center" vertical="center"/>
    </xf>
    <xf numFmtId="164" fontId="87" fillId="0" borderId="80" xfId="0" applyFont="1" applyBorder="1" applyAlignment="1">
      <alignment horizontal="center" vertical="center" wrapText="1"/>
    </xf>
    <xf numFmtId="164" fontId="87" fillId="0" borderId="88" xfId="0" applyFont="1" applyBorder="1" applyAlignment="1">
      <alignment horizontal="center" vertical="center" wrapText="1"/>
    </xf>
    <xf numFmtId="164" fontId="87" fillId="0" borderId="87" xfId="0" applyFont="1" applyBorder="1" applyAlignment="1">
      <alignment horizontal="center" vertical="center" wrapText="1"/>
    </xf>
    <xf numFmtId="164" fontId="87" fillId="0" borderId="89" xfId="0" applyFont="1" applyBorder="1" applyAlignment="1">
      <alignment horizontal="center" vertical="center" wrapText="1"/>
    </xf>
    <xf numFmtId="49" fontId="69" fillId="3" borderId="15" xfId="16" applyNumberFormat="1" applyFont="1" applyFill="1" applyBorder="1" applyAlignment="1">
      <alignment horizontal="center" vertical="center" wrapText="1"/>
    </xf>
    <xf numFmtId="49" fontId="69" fillId="3" borderId="6" xfId="16" applyNumberFormat="1" applyFont="1" applyFill="1" applyBorder="1" applyAlignment="1">
      <alignment horizontal="center" vertical="center" wrapText="1"/>
    </xf>
    <xf numFmtId="164" fontId="42" fillId="3" borderId="17" xfId="15" applyFont="1" applyFill="1" applyBorder="1" applyAlignment="1">
      <alignment horizontal="center" vertical="center" wrapText="1"/>
    </xf>
    <xf numFmtId="164" fontId="42" fillId="3" borderId="18" xfId="15" applyFont="1" applyFill="1" applyBorder="1" applyAlignment="1">
      <alignment horizontal="center" vertical="center" wrapText="1"/>
    </xf>
    <xf numFmtId="164" fontId="42" fillId="3" borderId="19" xfId="15" applyFont="1" applyFill="1" applyBorder="1" applyAlignment="1">
      <alignment horizontal="center" vertical="center" wrapText="1"/>
    </xf>
    <xf numFmtId="164" fontId="83" fillId="7" borderId="53" xfId="15" applyFont="1" applyFill="1" applyBorder="1" applyAlignment="1">
      <alignment horizontal="center" vertical="center" wrapText="1"/>
    </xf>
    <xf numFmtId="164" fontId="83" fillId="7" borderId="24" xfId="15" applyFont="1" applyFill="1" applyBorder="1" applyAlignment="1">
      <alignment horizontal="center" vertical="center" wrapText="1"/>
    </xf>
    <xf numFmtId="164" fontId="83" fillId="0" borderId="17" xfId="15" applyFont="1" applyBorder="1" applyAlignment="1">
      <alignment horizontal="center" vertical="center" wrapText="1"/>
    </xf>
    <xf numFmtId="164" fontId="83" fillId="0" borderId="18" xfId="15" applyFont="1" applyBorder="1" applyAlignment="1">
      <alignment horizontal="center" vertical="center" wrapText="1"/>
    </xf>
    <xf numFmtId="164" fontId="83" fillId="0" borderId="19" xfId="15" applyFont="1" applyBorder="1" applyAlignment="1">
      <alignment horizontal="center" vertical="center" wrapText="1"/>
    </xf>
    <xf numFmtId="164" fontId="73" fillId="0" borderId="56" xfId="0" applyFont="1" applyBorder="1" applyAlignment="1">
      <alignment horizontal="center" vertical="center" wrapText="1"/>
    </xf>
    <xf numFmtId="164" fontId="73" fillId="0" borderId="57" xfId="0" applyFont="1" applyBorder="1" applyAlignment="1">
      <alignment horizontal="center" vertical="center" wrapText="1"/>
    </xf>
    <xf numFmtId="164" fontId="73" fillId="0" borderId="38" xfId="0" applyFont="1" applyBorder="1" applyAlignment="1">
      <alignment horizontal="center" vertical="center" wrapText="1"/>
    </xf>
    <xf numFmtId="164" fontId="18" fillId="3" borderId="17" xfId="15" applyFont="1" applyFill="1" applyBorder="1" applyAlignment="1">
      <alignment horizontal="center" vertical="center" wrapText="1"/>
    </xf>
    <xf numFmtId="164" fontId="18" fillId="3" borderId="18" xfId="15" applyFont="1" applyFill="1" applyBorder="1" applyAlignment="1">
      <alignment horizontal="center" vertical="center" wrapText="1"/>
    </xf>
    <xf numFmtId="164" fontId="73" fillId="0" borderId="80" xfId="0" applyFont="1" applyBorder="1" applyAlignment="1">
      <alignment horizontal="center" vertical="center" wrapText="1"/>
    </xf>
    <xf numFmtId="49" fontId="18" fillId="3" borderId="1" xfId="16" applyNumberFormat="1" applyFont="1" applyFill="1" applyBorder="1" applyAlignment="1">
      <alignment horizontal="justify" vertical="center" wrapText="1"/>
    </xf>
    <xf numFmtId="49" fontId="69" fillId="3" borderId="80" xfId="16" applyNumberFormat="1" applyFont="1" applyFill="1" applyBorder="1" applyAlignment="1">
      <alignment horizontal="left" vertical="center" wrapText="1"/>
    </xf>
    <xf numFmtId="164" fontId="20" fillId="3" borderId="51" xfId="15" applyFont="1" applyFill="1" applyBorder="1" applyAlignment="1">
      <alignment horizontal="center" vertical="center" wrapText="1"/>
    </xf>
    <xf numFmtId="164" fontId="20" fillId="3" borderId="52" xfId="15" applyFont="1" applyFill="1" applyBorder="1" applyAlignment="1">
      <alignment horizontal="center" vertical="center" wrapText="1"/>
    </xf>
    <xf numFmtId="164" fontId="73" fillId="0" borderId="15" xfId="0" applyFont="1" applyBorder="1" applyAlignment="1">
      <alignment horizontal="center" vertical="center" wrapText="1"/>
    </xf>
    <xf numFmtId="164" fontId="73" fillId="0" borderId="82" xfId="0" applyFont="1" applyBorder="1" applyAlignment="1">
      <alignment horizontal="center" vertical="center" wrapText="1"/>
    </xf>
    <xf numFmtId="164" fontId="83" fillId="7" borderId="58" xfId="15" applyFont="1" applyFill="1" applyBorder="1" applyAlignment="1">
      <alignment horizontal="center" vertical="center" wrapText="1"/>
    </xf>
    <xf numFmtId="164" fontId="73" fillId="0" borderId="20" xfId="0" applyFont="1" applyBorder="1" applyAlignment="1">
      <alignment horizontal="center" vertical="center" wrapText="1"/>
    </xf>
    <xf numFmtId="168" fontId="42" fillId="4" borderId="56" xfId="0" applyNumberFormat="1" applyFont="1" applyFill="1" applyBorder="1" applyAlignment="1">
      <alignment horizontal="center" vertical="center"/>
    </xf>
    <xf numFmtId="168" fontId="42" fillId="4" borderId="5" xfId="0" applyNumberFormat="1" applyFont="1" applyFill="1" applyBorder="1" applyAlignment="1">
      <alignment horizontal="center" vertical="center"/>
    </xf>
    <xf numFmtId="164" fontId="42" fillId="0" borderId="8" xfId="0" applyFont="1" applyBorder="1" applyAlignment="1">
      <alignment horizontal="center" vertical="center"/>
    </xf>
    <xf numFmtId="164" fontId="42" fillId="0" borderId="3" xfId="0" applyFont="1" applyBorder="1" applyAlignment="1">
      <alignment horizontal="center" vertical="center"/>
    </xf>
    <xf numFmtId="164" fontId="42" fillId="0" borderId="14" xfId="0" applyFont="1" applyBorder="1" applyAlignment="1">
      <alignment horizontal="center" vertical="center"/>
    </xf>
    <xf numFmtId="165" fontId="69" fillId="0" borderId="55" xfId="15" applyNumberFormat="1" applyFont="1" applyBorder="1" applyAlignment="1">
      <alignment horizontal="center" vertical="center"/>
    </xf>
    <xf numFmtId="165" fontId="69" fillId="0" borderId="40" xfId="15" applyNumberFormat="1" applyFont="1" applyBorder="1" applyAlignment="1">
      <alignment horizontal="center" vertical="center"/>
    </xf>
    <xf numFmtId="164" fontId="42" fillId="0" borderId="51" xfId="0" applyFont="1" applyBorder="1" applyAlignment="1">
      <alignment horizontal="center" vertical="center"/>
    </xf>
    <xf numFmtId="164" fontId="42" fillId="0" borderId="52" xfId="0" applyFont="1" applyBorder="1" applyAlignment="1">
      <alignment horizontal="center" vertical="center"/>
    </xf>
    <xf numFmtId="164" fontId="42" fillId="0" borderId="53" xfId="0" applyFont="1" applyBorder="1" applyAlignment="1">
      <alignment horizontal="center" vertical="center"/>
    </xf>
    <xf numFmtId="164" fontId="42" fillId="0" borderId="6" xfId="0" applyFont="1" applyBorder="1" applyAlignment="1">
      <alignment horizontal="center" vertical="center"/>
    </xf>
    <xf numFmtId="164" fontId="42" fillId="0" borderId="1" xfId="0" applyFont="1" applyBorder="1" applyAlignment="1">
      <alignment horizontal="center" vertical="center"/>
    </xf>
    <xf numFmtId="164" fontId="42" fillId="0" borderId="15" xfId="0" applyFont="1" applyBorder="1" applyAlignment="1">
      <alignment horizontal="center" vertical="center"/>
    </xf>
    <xf numFmtId="164" fontId="42" fillId="3" borderId="26" xfId="15" applyFont="1" applyFill="1" applyBorder="1" applyAlignment="1">
      <alignment horizontal="center" vertical="center" wrapText="1"/>
    </xf>
    <xf numFmtId="164" fontId="42" fillId="3" borderId="22" xfId="15" applyFont="1" applyFill="1" applyBorder="1" applyAlignment="1">
      <alignment horizontal="center" vertical="center" wrapText="1"/>
    </xf>
    <xf numFmtId="164" fontId="42" fillId="0" borderId="17" xfId="0" applyFont="1" applyBorder="1" applyAlignment="1">
      <alignment horizontal="center" vertical="center"/>
    </xf>
    <xf numFmtId="164" fontId="42" fillId="0" borderId="18" xfId="0" applyFont="1" applyBorder="1" applyAlignment="1">
      <alignment horizontal="center" vertical="center"/>
    </xf>
    <xf numFmtId="164" fontId="73" fillId="0" borderId="84" xfId="0" applyFont="1" applyBorder="1" applyAlignment="1">
      <alignment horizontal="center" vertical="center" wrapText="1"/>
    </xf>
    <xf numFmtId="164" fontId="42" fillId="3" borderId="56" xfId="15" applyFont="1" applyFill="1" applyBorder="1" applyAlignment="1">
      <alignment horizontal="center" vertical="center" wrapText="1"/>
    </xf>
    <xf numFmtId="164" fontId="42" fillId="3" borderId="57" xfId="15" applyFont="1" applyFill="1" applyBorder="1" applyAlignment="1">
      <alignment horizontal="center" vertical="center" wrapText="1"/>
    </xf>
    <xf numFmtId="164" fontId="83" fillId="7" borderId="69" xfId="15" applyFont="1" applyFill="1" applyBorder="1" applyAlignment="1">
      <alignment horizontal="center" vertical="center" wrapText="1"/>
    </xf>
    <xf numFmtId="164" fontId="42" fillId="3" borderId="59" xfId="15" applyFont="1" applyFill="1" applyBorder="1" applyAlignment="1">
      <alignment horizontal="center" vertical="center" wrapText="1"/>
    </xf>
    <xf numFmtId="164" fontId="42" fillId="3" borderId="71" xfId="15" applyFont="1" applyFill="1" applyBorder="1" applyAlignment="1">
      <alignment horizontal="center" vertical="center" wrapText="1"/>
    </xf>
    <xf numFmtId="164" fontId="42" fillId="3" borderId="78" xfId="15" applyFont="1" applyFill="1" applyBorder="1" applyAlignment="1">
      <alignment horizontal="center" vertical="center" wrapText="1"/>
    </xf>
    <xf numFmtId="164" fontId="57" fillId="0" borderId="87" xfId="0" applyFont="1" applyBorder="1" applyAlignment="1">
      <alignment horizontal="center" vertical="center" wrapText="1"/>
    </xf>
    <xf numFmtId="164" fontId="57" fillId="0" borderId="88" xfId="0" applyFont="1" applyBorder="1" applyAlignment="1">
      <alignment horizontal="center" vertical="center" wrapText="1"/>
    </xf>
    <xf numFmtId="164" fontId="57" fillId="0" borderId="89" xfId="0" applyFont="1" applyBorder="1" applyAlignment="1">
      <alignment horizontal="center" vertical="center" wrapText="1"/>
    </xf>
    <xf numFmtId="164" fontId="83" fillId="0" borderId="55" xfId="15" applyFont="1" applyBorder="1" applyAlignment="1">
      <alignment horizontal="center" vertical="center" wrapText="1"/>
    </xf>
    <xf numFmtId="164" fontId="83" fillId="0" borderId="67" xfId="15" applyFont="1" applyBorder="1" applyAlignment="1">
      <alignment horizontal="center" vertical="center" wrapText="1"/>
    </xf>
    <xf numFmtId="164" fontId="83" fillId="0" borderId="40" xfId="15" applyFont="1" applyBorder="1" applyAlignment="1">
      <alignment horizontal="center" vertical="center" wrapText="1"/>
    </xf>
    <xf numFmtId="168" fontId="42" fillId="0" borderId="18" xfId="0" applyNumberFormat="1" applyFont="1" applyBorder="1" applyAlignment="1">
      <alignment horizontal="center" vertical="center"/>
    </xf>
    <xf numFmtId="168" fontId="42" fillId="0" borderId="7" xfId="0" applyNumberFormat="1" applyFont="1" applyBorder="1" applyAlignment="1">
      <alignment horizontal="center" vertical="center"/>
    </xf>
    <xf numFmtId="164" fontId="42" fillId="0" borderId="10" xfId="0" applyFont="1" applyBorder="1" applyAlignment="1">
      <alignment horizontal="center" vertical="center"/>
    </xf>
    <xf numFmtId="164" fontId="42" fillId="0" borderId="4" xfId="0" applyFont="1" applyBorder="1" applyAlignment="1">
      <alignment horizontal="center" vertical="center"/>
    </xf>
    <xf numFmtId="164" fontId="42" fillId="0" borderId="20" xfId="0" applyFont="1" applyBorder="1" applyAlignment="1">
      <alignment horizontal="center" vertical="center"/>
    </xf>
    <xf numFmtId="170" fontId="42" fillId="0" borderId="19" xfId="0" applyNumberFormat="1" applyFont="1" applyBorder="1" applyAlignment="1">
      <alignment horizontal="center" vertical="center"/>
    </xf>
    <xf numFmtId="172" fontId="42" fillId="0" borderId="9" xfId="0" applyNumberFormat="1" applyFont="1" applyBorder="1" applyAlignment="1">
      <alignment horizontal="center" vertical="center"/>
    </xf>
    <xf numFmtId="164" fontId="69" fillId="0" borderId="32" xfId="0" applyFont="1" applyBorder="1" applyAlignment="1">
      <alignment horizontal="center" vertical="center" wrapText="1"/>
    </xf>
    <xf numFmtId="164" fontId="69" fillId="0" borderId="37" xfId="0" applyFont="1" applyBorder="1" applyAlignment="1">
      <alignment horizontal="center" vertical="center" wrapText="1"/>
    </xf>
    <xf numFmtId="164" fontId="73" fillId="0" borderId="88" xfId="0" applyFont="1" applyBorder="1" applyAlignment="1">
      <alignment horizontal="center" vertical="center" wrapText="1"/>
    </xf>
    <xf numFmtId="164" fontId="73" fillId="0" borderId="87" xfId="0" applyFont="1" applyBorder="1" applyAlignment="1">
      <alignment horizontal="center" vertical="center" wrapText="1"/>
    </xf>
    <xf numFmtId="49" fontId="69" fillId="3" borderId="4" xfId="16" applyNumberFormat="1" applyFont="1" applyFill="1" applyBorder="1" applyAlignment="1">
      <alignment horizontal="left" vertical="center" wrapText="1"/>
    </xf>
    <xf numFmtId="164" fontId="18" fillId="3" borderId="105" xfId="15" applyFont="1" applyFill="1" applyBorder="1" applyAlignment="1">
      <alignment horizontal="center" vertical="center" wrapText="1"/>
    </xf>
    <xf numFmtId="164" fontId="18" fillId="3" borderId="26" xfId="15" applyFont="1" applyFill="1" applyBorder="1" applyAlignment="1">
      <alignment horizontal="center" vertical="center" wrapText="1"/>
    </xf>
    <xf numFmtId="49" fontId="18" fillId="3" borderId="80" xfId="16" applyNumberFormat="1" applyFont="1" applyFill="1" applyBorder="1" applyAlignment="1">
      <alignment horizontal="justify" vertical="center" wrapText="1"/>
    </xf>
    <xf numFmtId="164" fontId="73" fillId="0" borderId="102" xfId="0" applyFont="1" applyBorder="1" applyAlignment="1">
      <alignment horizontal="center" vertical="center" wrapText="1"/>
    </xf>
    <xf numFmtId="164" fontId="18" fillId="3" borderId="19" xfId="15" applyFont="1" applyFill="1" applyBorder="1" applyAlignment="1">
      <alignment horizontal="center" vertical="center" wrapText="1"/>
    </xf>
    <xf numFmtId="49" fontId="18" fillId="3" borderId="102" xfId="16" applyNumberFormat="1" applyFont="1" applyFill="1" applyBorder="1" applyAlignment="1">
      <alignment horizontal="justify" vertical="center" wrapText="1"/>
    </xf>
    <xf numFmtId="49" fontId="69" fillId="3" borderId="102" xfId="16" applyNumberFormat="1" applyFont="1" applyFill="1" applyBorder="1" applyAlignment="1">
      <alignment horizontal="left" vertical="center" wrapText="1"/>
    </xf>
    <xf numFmtId="164" fontId="11" fillId="3" borderId="55" xfId="15" applyFont="1" applyFill="1" applyBorder="1" applyAlignment="1">
      <alignment horizontal="center" vertical="center" wrapText="1"/>
    </xf>
    <xf numFmtId="164" fontId="11" fillId="3" borderId="40" xfId="15" applyFont="1" applyFill="1" applyBorder="1" applyAlignment="1">
      <alignment horizontal="center" vertical="center" wrapText="1"/>
    </xf>
    <xf numFmtId="164" fontId="73" fillId="0" borderId="110" xfId="0" applyFont="1" applyBorder="1" applyAlignment="1">
      <alignment horizontal="center" vertical="center" wrapText="1"/>
    </xf>
    <xf numFmtId="164" fontId="73" fillId="0" borderId="124" xfId="0" applyFont="1" applyBorder="1" applyAlignment="1">
      <alignment horizontal="center" vertical="center" wrapText="1"/>
    </xf>
    <xf numFmtId="164" fontId="11" fillId="3" borderId="59" xfId="15" applyFont="1" applyFill="1" applyBorder="1" applyAlignment="1">
      <alignment horizontal="center" vertical="center" wrapText="1"/>
    </xf>
    <xf numFmtId="164" fontId="11" fillId="3" borderId="123" xfId="15" applyFont="1" applyFill="1" applyBorder="1" applyAlignment="1">
      <alignment horizontal="center" vertical="center" wrapText="1"/>
    </xf>
    <xf numFmtId="164" fontId="11" fillId="3" borderId="71" xfId="15" applyFont="1" applyFill="1" applyBorder="1" applyAlignment="1">
      <alignment horizontal="center" vertical="center" wrapText="1"/>
    </xf>
    <xf numFmtId="164" fontId="11" fillId="3" borderId="126" xfId="15" applyFont="1" applyFill="1" applyBorder="1" applyAlignment="1">
      <alignment horizontal="center" vertical="center" wrapText="1"/>
    </xf>
    <xf numFmtId="164" fontId="73" fillId="0" borderId="111" xfId="0" applyFont="1" applyBorder="1" applyAlignment="1">
      <alignment horizontal="center" vertical="center" wrapText="1"/>
    </xf>
    <xf numFmtId="164" fontId="73" fillId="0" borderId="51" xfId="0" applyFont="1" applyBorder="1" applyAlignment="1">
      <alignment horizontal="center" vertical="center" wrapText="1"/>
    </xf>
    <xf numFmtId="164" fontId="73" fillId="0" borderId="53" xfId="0" applyFont="1" applyBorder="1" applyAlignment="1">
      <alignment horizontal="center" vertical="center" wrapText="1"/>
    </xf>
    <xf numFmtId="164" fontId="11" fillId="3" borderId="67" xfId="15" applyFont="1" applyFill="1" applyBorder="1" applyAlignment="1">
      <alignment horizontal="center" vertical="center" wrapText="1"/>
    </xf>
    <xf numFmtId="164" fontId="11" fillId="3" borderId="78" xfId="15" applyFont="1" applyFill="1" applyBorder="1" applyAlignment="1">
      <alignment horizontal="center" vertical="center" wrapText="1"/>
    </xf>
    <xf numFmtId="164" fontId="73" fillId="0" borderId="114" xfId="0" applyFont="1" applyBorder="1" applyAlignment="1">
      <alignment horizontal="center" vertical="center" wrapText="1"/>
    </xf>
    <xf numFmtId="164" fontId="73" fillId="0" borderId="117" xfId="0" applyFont="1" applyBorder="1" applyAlignment="1">
      <alignment horizontal="center" vertical="center" wrapText="1"/>
    </xf>
    <xf numFmtId="164" fontId="73" fillId="0" borderId="120" xfId="0" applyFont="1" applyBorder="1" applyAlignment="1">
      <alignment horizontal="center" vertical="center" wrapText="1"/>
    </xf>
    <xf numFmtId="164" fontId="11" fillId="0" borderId="104" xfId="0" applyFont="1" applyBorder="1" applyAlignment="1">
      <alignment horizontal="center" vertical="center"/>
    </xf>
    <xf numFmtId="164" fontId="11" fillId="0" borderId="102" xfId="0" applyFont="1" applyBorder="1" applyAlignment="1">
      <alignment horizontal="center" vertical="center"/>
    </xf>
    <xf numFmtId="164" fontId="11" fillId="0" borderId="103" xfId="0" applyFont="1" applyBorder="1" applyAlignment="1">
      <alignment horizontal="center" vertical="center"/>
    </xf>
    <xf numFmtId="165" fontId="69" fillId="0" borderId="55" xfId="15" applyNumberFormat="1" applyFont="1" applyBorder="1" applyAlignment="1">
      <alignment horizontal="center" vertical="center" wrapText="1"/>
    </xf>
    <xf numFmtId="165" fontId="69" fillId="0" borderId="40" xfId="15" applyNumberFormat="1" applyFont="1" applyBorder="1" applyAlignment="1">
      <alignment horizontal="center" vertical="center" wrapText="1"/>
    </xf>
    <xf numFmtId="164" fontId="2" fillId="3" borderId="55" xfId="15" applyFont="1" applyFill="1" applyBorder="1" applyAlignment="1">
      <alignment horizontal="center" vertical="center" wrapText="1"/>
    </xf>
    <xf numFmtId="164" fontId="2" fillId="3" borderId="67" xfId="15" applyFont="1" applyFill="1" applyBorder="1" applyAlignment="1">
      <alignment horizontal="center" vertical="center" wrapText="1"/>
    </xf>
    <xf numFmtId="164" fontId="2" fillId="3" borderId="40" xfId="15" applyFont="1" applyFill="1" applyBorder="1" applyAlignment="1">
      <alignment horizontal="center" vertical="center" wrapText="1"/>
    </xf>
    <xf numFmtId="164" fontId="11" fillId="0" borderId="10" xfId="0" applyFont="1" applyBorder="1" applyAlignment="1">
      <alignment horizontal="center" vertical="center"/>
    </xf>
    <xf numFmtId="164" fontId="11" fillId="0" borderId="4" xfId="0" applyFont="1" applyBorder="1" applyAlignment="1">
      <alignment horizontal="center" vertical="center"/>
    </xf>
    <xf numFmtId="164" fontId="11" fillId="0" borderId="20" xfId="0" applyFont="1" applyBorder="1" applyAlignment="1">
      <alignment horizontal="center" vertical="center"/>
    </xf>
    <xf numFmtId="172" fontId="68" fillId="0" borderId="19" xfId="0" applyNumberFormat="1" applyFont="1" applyBorder="1" applyAlignment="1">
      <alignment horizontal="center" vertical="center"/>
    </xf>
    <xf numFmtId="164" fontId="11" fillId="0" borderId="51" xfId="0" applyFont="1" applyBorder="1" applyAlignment="1">
      <alignment horizontal="center" vertical="center"/>
    </xf>
    <xf numFmtId="164" fontId="11" fillId="0" borderId="52" xfId="0" applyFont="1" applyBorder="1" applyAlignment="1">
      <alignment horizontal="center" vertical="center"/>
    </xf>
    <xf numFmtId="164" fontId="11" fillId="0" borderId="53" xfId="0" applyFont="1" applyBorder="1" applyAlignment="1">
      <alignment horizontal="center" vertical="center"/>
    </xf>
    <xf numFmtId="164" fontId="11" fillId="0" borderId="6" xfId="0" applyFont="1" applyBorder="1" applyAlignment="1">
      <alignment horizontal="center" vertical="center"/>
    </xf>
    <xf numFmtId="164" fontId="11" fillId="0" borderId="1" xfId="0" applyFont="1" applyBorder="1" applyAlignment="1">
      <alignment horizontal="center" vertical="center"/>
    </xf>
    <xf numFmtId="164" fontId="11" fillId="0" borderId="15" xfId="0" applyFont="1" applyBorder="1" applyAlignment="1">
      <alignment horizontal="center" vertical="center"/>
    </xf>
    <xf numFmtId="168" fontId="11" fillId="4" borderId="56" xfId="0" applyNumberFormat="1" applyFont="1" applyFill="1" applyBorder="1" applyAlignment="1">
      <alignment horizontal="center" vertical="center"/>
    </xf>
    <xf numFmtId="168" fontId="11" fillId="4" borderId="91" xfId="0" applyNumberFormat="1" applyFont="1" applyFill="1" applyBorder="1" applyAlignment="1">
      <alignment horizontal="center" vertical="center"/>
    </xf>
    <xf numFmtId="164" fontId="4" fillId="3" borderId="56" xfId="15" applyFont="1" applyFill="1" applyBorder="1" applyAlignment="1">
      <alignment horizontal="center" vertical="center" wrapText="1"/>
    </xf>
    <xf numFmtId="164" fontId="4" fillId="3" borderId="57" xfId="15" applyFont="1" applyFill="1" applyBorder="1" applyAlignment="1">
      <alignment horizontal="center" vertical="center" wrapText="1"/>
    </xf>
    <xf numFmtId="164" fontId="4" fillId="3" borderId="88" xfId="15" applyFont="1" applyFill="1" applyBorder="1" applyAlignment="1">
      <alignment horizontal="center" vertical="center" wrapText="1"/>
    </xf>
    <xf numFmtId="164" fontId="4" fillId="3" borderId="87" xfId="15" applyFont="1" applyFill="1" applyBorder="1" applyAlignment="1">
      <alignment horizontal="center" vertical="center" wrapText="1"/>
    </xf>
    <xf numFmtId="164" fontId="4" fillId="3" borderId="89" xfId="15" applyFont="1" applyFill="1" applyBorder="1" applyAlignment="1">
      <alignment horizontal="center" vertical="center" wrapText="1"/>
    </xf>
    <xf numFmtId="164" fontId="73" fillId="0" borderId="89" xfId="0" applyFont="1" applyBorder="1" applyAlignment="1">
      <alignment horizontal="center" vertical="center" wrapText="1"/>
    </xf>
    <xf numFmtId="164" fontId="69" fillId="7" borderId="106" xfId="0" applyFont="1" applyFill="1" applyBorder="1" applyAlignment="1">
      <alignment horizontal="center" vertical="center"/>
    </xf>
    <xf numFmtId="164" fontId="9" fillId="0" borderId="104" xfId="0" applyFont="1" applyBorder="1" applyAlignment="1">
      <alignment horizontal="center" vertical="center"/>
    </xf>
    <xf numFmtId="164" fontId="9" fillId="0" borderId="102" xfId="0" applyFont="1" applyBorder="1" applyAlignment="1">
      <alignment horizontal="center" vertical="center"/>
    </xf>
    <xf numFmtId="164" fontId="9" fillId="0" borderId="103" xfId="0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/>
    </xf>
    <xf numFmtId="168" fontId="9" fillId="0" borderId="106" xfId="0" applyNumberFormat="1" applyFont="1" applyBorder="1" applyAlignment="1">
      <alignment horizontal="center" vertical="center"/>
    </xf>
    <xf numFmtId="164" fontId="9" fillId="0" borderId="10" xfId="0" applyFont="1" applyBorder="1" applyAlignment="1">
      <alignment horizontal="center" vertical="center"/>
    </xf>
    <xf numFmtId="164" fontId="9" fillId="0" borderId="4" xfId="0" applyFont="1" applyBorder="1" applyAlignment="1">
      <alignment horizontal="center" vertical="center"/>
    </xf>
    <xf numFmtId="164" fontId="9" fillId="0" borderId="20" xfId="0" applyFont="1" applyBorder="1" applyAlignment="1">
      <alignment horizontal="center" vertical="center"/>
    </xf>
    <xf numFmtId="164" fontId="9" fillId="0" borderId="51" xfId="0" applyFont="1" applyBorder="1" applyAlignment="1">
      <alignment horizontal="center" vertical="center"/>
    </xf>
    <xf numFmtId="164" fontId="9" fillId="0" borderId="52" xfId="0" applyFont="1" applyBorder="1" applyAlignment="1">
      <alignment horizontal="center" vertical="center"/>
    </xf>
    <xf numFmtId="164" fontId="9" fillId="0" borderId="53" xfId="0" applyFont="1" applyBorder="1" applyAlignment="1">
      <alignment horizontal="center" vertical="center"/>
    </xf>
    <xf numFmtId="164" fontId="9" fillId="0" borderId="6" xfId="0" applyFont="1" applyBorder="1" applyAlignment="1">
      <alignment horizontal="center" vertical="center"/>
    </xf>
    <xf numFmtId="164" fontId="9" fillId="0" borderId="1" xfId="0" applyFont="1" applyBorder="1" applyAlignment="1">
      <alignment horizontal="center" vertical="center"/>
    </xf>
    <xf numFmtId="164" fontId="9" fillId="0" borderId="15" xfId="0" applyFont="1" applyBorder="1" applyAlignment="1">
      <alignment horizontal="center" vertical="center"/>
    </xf>
    <xf numFmtId="168" fontId="9" fillId="4" borderId="56" xfId="0" applyNumberFormat="1" applyFont="1" applyFill="1" applyBorder="1" applyAlignment="1">
      <alignment horizontal="center" vertical="center"/>
    </xf>
    <xf numFmtId="168" fontId="9" fillId="4" borderId="91" xfId="0" applyNumberFormat="1" applyFont="1" applyFill="1" applyBorder="1" applyAlignment="1">
      <alignment horizontal="center" vertical="center"/>
    </xf>
    <xf numFmtId="164" fontId="9" fillId="3" borderId="56" xfId="15" applyFont="1" applyFill="1" applyBorder="1" applyAlignment="1">
      <alignment horizontal="center" vertical="center" wrapText="1"/>
    </xf>
    <xf numFmtId="164" fontId="9" fillId="3" borderId="57" xfId="15" applyFont="1" applyFill="1" applyBorder="1" applyAlignment="1">
      <alignment horizontal="center" vertical="center" wrapText="1"/>
    </xf>
    <xf numFmtId="164" fontId="9" fillId="3" borderId="26" xfId="15" applyFont="1" applyFill="1" applyBorder="1" applyAlignment="1">
      <alignment horizontal="center" vertical="center" wrapText="1"/>
    </xf>
    <xf numFmtId="164" fontId="83" fillId="0" borderId="57" xfId="15" applyFont="1" applyBorder="1" applyAlignment="1">
      <alignment horizontal="center" vertical="center" wrapText="1"/>
    </xf>
    <xf numFmtId="164" fontId="83" fillId="0" borderId="38" xfId="15" applyFont="1" applyBorder="1" applyAlignment="1">
      <alignment horizontal="center" vertical="center" wrapText="1"/>
    </xf>
    <xf numFmtId="164" fontId="73" fillId="0" borderId="131" xfId="0" applyFont="1" applyBorder="1" applyAlignment="1">
      <alignment horizontal="center" vertical="center" wrapText="1"/>
    </xf>
    <xf numFmtId="164" fontId="9" fillId="0" borderId="48" xfId="0" applyFont="1" applyBorder="1" applyAlignment="1">
      <alignment horizontal="center" vertical="center"/>
    </xf>
    <xf numFmtId="164" fontId="9" fillId="0" borderId="134" xfId="0" applyFont="1" applyBorder="1" applyAlignment="1">
      <alignment horizontal="center" vertical="center"/>
    </xf>
    <xf numFmtId="164" fontId="9" fillId="0" borderId="96" xfId="0" applyFont="1" applyBorder="1" applyAlignment="1">
      <alignment horizontal="center" vertical="center"/>
    </xf>
    <xf numFmtId="164" fontId="69" fillId="0" borderId="48" xfId="0" applyFont="1" applyBorder="1" applyAlignment="1">
      <alignment horizontal="center" vertical="center" wrapText="1"/>
    </xf>
    <xf numFmtId="164" fontId="69" fillId="0" borderId="134" xfId="0" applyFont="1" applyBorder="1" applyAlignment="1">
      <alignment horizontal="center" vertical="center"/>
    </xf>
    <xf numFmtId="164" fontId="69" fillId="0" borderId="96" xfId="0" applyFont="1" applyBorder="1" applyAlignment="1">
      <alignment horizontal="center" vertical="center"/>
    </xf>
    <xf numFmtId="164" fontId="9" fillId="0" borderId="29" xfId="0" applyFont="1" applyBorder="1" applyAlignment="1">
      <alignment horizontal="center" vertical="center"/>
    </xf>
    <xf numFmtId="164" fontId="9" fillId="0" borderId="46" xfId="0" applyFont="1" applyBorder="1" applyAlignment="1">
      <alignment horizontal="center" vertical="center"/>
    </xf>
    <xf numFmtId="164" fontId="9" fillId="0" borderId="54" xfId="0" applyFont="1" applyBorder="1" applyAlignment="1">
      <alignment horizontal="center" vertical="center"/>
    </xf>
    <xf numFmtId="164" fontId="69" fillId="0" borderId="88" xfId="0" applyFont="1" applyBorder="1" applyAlignment="1">
      <alignment horizontal="center" vertical="center" wrapText="1"/>
    </xf>
    <xf numFmtId="164" fontId="9" fillId="0" borderId="23" xfId="0" applyFont="1" applyBorder="1" applyAlignment="1">
      <alignment horizontal="center" vertical="center"/>
    </xf>
    <xf numFmtId="164" fontId="9" fillId="0" borderId="0" xfId="0" applyFont="1" applyAlignment="1">
      <alignment horizontal="center" vertical="center"/>
    </xf>
    <xf numFmtId="164" fontId="85" fillId="7" borderId="51" xfId="0" applyFont="1" applyFill="1" applyBorder="1" applyAlignment="1">
      <alignment horizontal="center" vertical="center"/>
    </xf>
    <xf numFmtId="164" fontId="85" fillId="7" borderId="23" xfId="0" applyFont="1" applyFill="1" applyBorder="1" applyAlignment="1">
      <alignment horizontal="center" vertical="center"/>
    </xf>
    <xf numFmtId="164" fontId="85" fillId="7" borderId="33" xfId="0" applyFont="1" applyFill="1" applyBorder="1" applyAlignment="1">
      <alignment horizontal="center" vertical="center"/>
    </xf>
    <xf numFmtId="164" fontId="68" fillId="3" borderId="22" xfId="15" applyFont="1" applyFill="1" applyBorder="1" applyAlignment="1">
      <alignment horizontal="center" vertical="center"/>
    </xf>
    <xf numFmtId="164" fontId="85" fillId="7" borderId="52" xfId="15" applyFont="1" applyFill="1" applyBorder="1" applyAlignment="1">
      <alignment horizontal="center" vertical="center" wrapText="1"/>
    </xf>
    <xf numFmtId="164" fontId="85" fillId="7" borderId="0" xfId="15" applyFont="1" applyFill="1" applyAlignment="1">
      <alignment horizontal="center" vertical="center" wrapText="1"/>
    </xf>
    <xf numFmtId="164" fontId="85" fillId="7" borderId="33" xfId="15" applyFont="1" applyFill="1" applyBorder="1" applyAlignment="1">
      <alignment horizontal="center" vertical="center" wrapText="1"/>
    </xf>
    <xf numFmtId="164" fontId="68" fillId="3" borderId="56" xfId="15" applyFont="1" applyFill="1" applyBorder="1" applyAlignment="1">
      <alignment horizontal="center" vertical="center"/>
    </xf>
    <xf numFmtId="164" fontId="68" fillId="3" borderId="57" xfId="15" applyFont="1" applyFill="1" applyBorder="1" applyAlignment="1">
      <alignment horizontal="center" vertical="center"/>
    </xf>
    <xf numFmtId="164" fontId="68" fillId="3" borderId="38" xfId="15" applyFont="1" applyFill="1" applyBorder="1" applyAlignment="1">
      <alignment horizontal="center" vertical="center"/>
    </xf>
    <xf numFmtId="164" fontId="85" fillId="7" borderId="53" xfId="15" applyFont="1" applyFill="1" applyBorder="1" applyAlignment="1">
      <alignment horizontal="center" vertical="center" wrapText="1"/>
    </xf>
    <xf numFmtId="164" fontId="85" fillId="7" borderId="24" xfId="15" applyFont="1" applyFill="1" applyBorder="1" applyAlignment="1">
      <alignment horizontal="center" vertical="center" wrapText="1"/>
    </xf>
    <xf numFmtId="168" fontId="68" fillId="4" borderId="59" xfId="0" applyNumberFormat="1" applyFont="1" applyFill="1" applyBorder="1" applyAlignment="1">
      <alignment horizontal="center" vertical="center"/>
    </xf>
    <xf numFmtId="168" fontId="68" fillId="4" borderId="42" xfId="0" applyNumberFormat="1" applyFont="1" applyFill="1" applyBorder="1" applyAlignment="1">
      <alignment horizontal="center" vertical="center"/>
    </xf>
    <xf numFmtId="1" fontId="83" fillId="7" borderId="55" xfId="0" applyNumberFormat="1" applyFont="1" applyFill="1" applyBorder="1" applyAlignment="1">
      <alignment horizontal="center" vertical="center"/>
    </xf>
    <xf numFmtId="1" fontId="83" fillId="7" borderId="40" xfId="0" applyNumberFormat="1" applyFont="1" applyFill="1" applyBorder="1" applyAlignment="1">
      <alignment horizontal="center" vertical="center"/>
    </xf>
    <xf numFmtId="164" fontId="85" fillId="4" borderId="58" xfId="0" applyFont="1" applyFill="1" applyBorder="1" applyAlignment="1">
      <alignment horizontal="center" vertical="center"/>
    </xf>
    <xf numFmtId="164" fontId="85" fillId="4" borderId="33" xfId="0" applyFont="1" applyFill="1" applyBorder="1" applyAlignment="1">
      <alignment horizontal="center" vertical="center"/>
    </xf>
    <xf numFmtId="164" fontId="85" fillId="7" borderId="58" xfId="15" applyFont="1" applyFill="1" applyBorder="1" applyAlignment="1">
      <alignment horizontal="center" vertical="center" wrapText="1"/>
    </xf>
    <xf numFmtId="164" fontId="68" fillId="3" borderId="26" xfId="15" applyFont="1" applyFill="1" applyBorder="1" applyAlignment="1">
      <alignment horizontal="center" vertical="center"/>
    </xf>
    <xf numFmtId="164" fontId="20" fillId="3" borderId="102" xfId="15" applyFont="1" applyFill="1" applyBorder="1" applyAlignment="1">
      <alignment horizontal="center" vertical="center"/>
    </xf>
    <xf numFmtId="164" fontId="73" fillId="0" borderId="107" xfId="0" applyFont="1" applyBorder="1" applyAlignment="1">
      <alignment horizontal="center" vertical="center" wrapText="1"/>
    </xf>
    <xf numFmtId="164" fontId="73" fillId="0" borderId="108" xfId="0" applyFont="1" applyBorder="1" applyAlignment="1">
      <alignment horizontal="center" vertical="center" wrapText="1"/>
    </xf>
    <xf numFmtId="164" fontId="73" fillId="0" borderId="109" xfId="0" applyFont="1" applyBorder="1" applyAlignment="1">
      <alignment horizontal="center" vertical="center" wrapText="1"/>
    </xf>
    <xf numFmtId="164" fontId="20" fillId="0" borderId="83" xfId="0" applyFont="1" applyBorder="1" applyAlignment="1">
      <alignment horizontal="center" vertical="center"/>
    </xf>
    <xf numFmtId="164" fontId="20" fillId="0" borderId="80" xfId="0" applyFont="1" applyBorder="1" applyAlignment="1">
      <alignment horizontal="center" vertical="center"/>
    </xf>
    <xf numFmtId="164" fontId="20" fillId="0" borderId="82" xfId="0" applyFont="1" applyBorder="1" applyAlignment="1">
      <alignment horizontal="center" vertical="center"/>
    </xf>
    <xf numFmtId="164" fontId="20" fillId="0" borderId="10" xfId="0" applyFont="1" applyBorder="1" applyAlignment="1">
      <alignment horizontal="center" vertical="center"/>
    </xf>
    <xf numFmtId="164" fontId="20" fillId="0" borderId="4" xfId="0" applyFont="1" applyBorder="1" applyAlignment="1">
      <alignment horizontal="center" vertical="center"/>
    </xf>
    <xf numFmtId="164" fontId="20" fillId="0" borderId="20" xfId="0" applyFont="1" applyBorder="1" applyAlignment="1">
      <alignment horizontal="center" vertical="center"/>
    </xf>
    <xf numFmtId="164" fontId="20" fillId="0" borderId="51" xfId="0" applyFont="1" applyBorder="1" applyAlignment="1">
      <alignment horizontal="center" vertical="center"/>
    </xf>
    <xf numFmtId="164" fontId="20" fillId="0" borderId="52" xfId="0" applyFont="1" applyBorder="1" applyAlignment="1">
      <alignment horizontal="center" vertical="center"/>
    </xf>
    <xf numFmtId="164" fontId="20" fillId="0" borderId="53" xfId="0" applyFont="1" applyBorder="1" applyAlignment="1">
      <alignment horizontal="center" vertical="center"/>
    </xf>
    <xf numFmtId="164" fontId="20" fillId="0" borderId="6" xfId="0" applyFont="1" applyBorder="1" applyAlignment="1">
      <alignment horizontal="center" vertical="center"/>
    </xf>
    <xf numFmtId="164" fontId="20" fillId="0" borderId="1" xfId="0" applyFont="1" applyBorder="1" applyAlignment="1">
      <alignment horizontal="center" vertical="center"/>
    </xf>
    <xf numFmtId="164" fontId="20" fillId="0" borderId="15" xfId="0" applyFont="1" applyBorder="1" applyAlignment="1">
      <alignment horizontal="center" vertical="center"/>
    </xf>
    <xf numFmtId="164" fontId="20" fillId="3" borderId="56" xfId="15" applyFont="1" applyFill="1" applyBorder="1" applyAlignment="1">
      <alignment horizontal="center" vertical="center"/>
    </xf>
    <xf numFmtId="164" fontId="20" fillId="3" borderId="57" xfId="15" applyFont="1" applyFill="1" applyBorder="1" applyAlignment="1">
      <alignment horizontal="center" vertical="center"/>
    </xf>
    <xf numFmtId="164" fontId="20" fillId="3" borderId="26" xfId="15" applyFont="1" applyFill="1" applyBorder="1" applyAlignment="1">
      <alignment horizontal="center" vertical="center"/>
    </xf>
    <xf numFmtId="164" fontId="20" fillId="3" borderId="56" xfId="15" applyFont="1" applyFill="1" applyBorder="1" applyAlignment="1">
      <alignment horizontal="center" vertical="center" wrapText="1"/>
    </xf>
    <xf numFmtId="164" fontId="20" fillId="3" borderId="57" xfId="15" applyFont="1" applyFill="1" applyBorder="1" applyAlignment="1">
      <alignment horizontal="center" vertical="center" wrapText="1"/>
    </xf>
    <xf numFmtId="164" fontId="69" fillId="0" borderId="88" xfId="16" applyFont="1" applyBorder="1" applyAlignment="1">
      <alignment horizontal="center" vertical="center" wrapText="1"/>
    </xf>
    <xf numFmtId="164" fontId="69" fillId="0" borderId="87" xfId="16" applyFont="1" applyBorder="1" applyAlignment="1">
      <alignment horizontal="center" vertical="center" wrapText="1"/>
    </xf>
    <xf numFmtId="164" fontId="20" fillId="3" borderId="18" xfId="15" applyFont="1" applyFill="1" applyBorder="1" applyAlignment="1">
      <alignment horizontal="center" vertical="center"/>
    </xf>
    <xf numFmtId="164" fontId="20" fillId="3" borderId="22" xfId="15" applyFont="1" applyFill="1" applyBorder="1" applyAlignment="1">
      <alignment horizontal="center" vertical="center"/>
    </xf>
    <xf numFmtId="164" fontId="20" fillId="3" borderId="17" xfId="15" applyFont="1" applyFill="1" applyBorder="1" applyAlignment="1">
      <alignment horizontal="center" vertical="center"/>
    </xf>
    <xf numFmtId="0" fontId="90" fillId="2" borderId="1" xfId="4" applyFont="1" applyFill="1" applyBorder="1" applyAlignment="1">
      <alignment horizontal="center" vertical="center" wrapText="1"/>
    </xf>
    <xf numFmtId="0" fontId="90" fillId="2" borderId="143" xfId="4" applyFont="1" applyFill="1" applyBorder="1" applyAlignment="1">
      <alignment horizontal="center" vertical="center" wrapText="1"/>
    </xf>
    <xf numFmtId="0" fontId="90" fillId="2" borderId="4" xfId="4" applyFont="1" applyFill="1" applyBorder="1" applyAlignment="1">
      <alignment horizontal="center" vertical="center" wrapText="1"/>
    </xf>
    <xf numFmtId="0" fontId="90" fillId="2" borderId="32" xfId="4" applyFont="1" applyFill="1" applyBorder="1" applyAlignment="1">
      <alignment horizontal="center" vertical="center" wrapText="1"/>
    </xf>
    <xf numFmtId="0" fontId="90" fillId="2" borderId="45" xfId="4" applyFont="1" applyFill="1" applyBorder="1" applyAlignment="1">
      <alignment horizontal="center" vertical="center" wrapText="1"/>
    </xf>
    <xf numFmtId="0" fontId="90" fillId="2" borderId="37" xfId="4" applyFont="1" applyFill="1" applyBorder="1" applyAlignment="1">
      <alignment horizontal="center" vertical="center" wrapText="1"/>
    </xf>
    <xf numFmtId="164" fontId="68" fillId="3" borderId="139" xfId="15" applyFont="1" applyFill="1" applyBorder="1" applyAlignment="1">
      <alignment horizontal="center" vertical="center"/>
    </xf>
    <xf numFmtId="164" fontId="69" fillId="0" borderId="45" xfId="0" applyFont="1" applyBorder="1" applyAlignment="1">
      <alignment horizontal="center" vertical="center" wrapText="1"/>
    </xf>
    <xf numFmtId="0" fontId="90" fillId="2" borderId="30" xfId="4" applyFont="1" applyFill="1" applyBorder="1" applyAlignment="1">
      <alignment horizontal="center" vertical="center" wrapText="1"/>
    </xf>
    <xf numFmtId="0" fontId="90" fillId="2" borderId="50" xfId="4" applyFont="1" applyFill="1" applyBorder="1" applyAlignment="1">
      <alignment horizontal="center" vertical="center" wrapText="1"/>
    </xf>
    <xf numFmtId="0" fontId="90" fillId="2" borderId="31" xfId="4" applyFont="1" applyFill="1" applyBorder="1" applyAlignment="1">
      <alignment horizontal="center" vertical="center" wrapText="1"/>
    </xf>
    <xf numFmtId="164" fontId="85" fillId="4" borderId="69" xfId="15" applyFont="1" applyFill="1" applyBorder="1" applyAlignment="1">
      <alignment horizontal="center" vertical="center" wrapText="1"/>
    </xf>
    <xf numFmtId="164" fontId="69" fillId="3" borderId="55" xfId="15" applyFont="1" applyFill="1" applyBorder="1" applyAlignment="1">
      <alignment horizontal="left" vertical="center" wrapText="1"/>
    </xf>
    <xf numFmtId="164" fontId="69" fillId="3" borderId="40" xfId="15" applyFont="1" applyFill="1" applyBorder="1" applyAlignment="1">
      <alignment horizontal="left" vertical="center" wrapText="1"/>
    </xf>
    <xf numFmtId="164" fontId="69" fillId="0" borderId="69" xfId="0" applyFont="1" applyBorder="1" applyAlignment="1">
      <alignment horizontal="center" vertical="center"/>
    </xf>
    <xf numFmtId="164" fontId="69" fillId="0" borderId="32" xfId="0" applyFont="1" applyBorder="1" applyAlignment="1">
      <alignment horizontal="center" vertical="center"/>
    </xf>
    <xf numFmtId="164" fontId="69" fillId="0" borderId="45" xfId="0" applyFont="1" applyBorder="1" applyAlignment="1">
      <alignment horizontal="center" vertical="center"/>
    </xf>
    <xf numFmtId="164" fontId="69" fillId="0" borderId="37" xfId="0" applyFont="1" applyBorder="1" applyAlignment="1">
      <alignment horizontal="center" vertical="center"/>
    </xf>
    <xf numFmtId="0" fontId="90" fillId="2" borderId="80" xfId="4" applyFont="1" applyFill="1" applyBorder="1" applyAlignment="1">
      <alignment horizontal="center" vertical="center" wrapText="1"/>
    </xf>
    <xf numFmtId="164" fontId="69" fillId="0" borderId="51" xfId="0" applyFont="1" applyBorder="1" applyAlignment="1">
      <alignment horizontal="center" vertical="center"/>
    </xf>
    <xf numFmtId="164" fontId="69" fillId="0" borderId="53" xfId="0" applyFont="1" applyBorder="1" applyAlignment="1">
      <alignment horizontal="center" vertical="center"/>
    </xf>
    <xf numFmtId="172" fontId="46" fillId="0" borderId="8" xfId="0" applyNumberFormat="1" applyFont="1" applyBorder="1" applyAlignment="1">
      <alignment horizontal="center" vertical="center"/>
    </xf>
    <xf numFmtId="172" fontId="68" fillId="0" borderId="3" xfId="0" applyNumberFormat="1" applyFont="1" applyBorder="1" applyAlignment="1">
      <alignment horizontal="center" vertical="center"/>
    </xf>
    <xf numFmtId="164" fontId="0" fillId="0" borderId="52" xfId="0" applyBorder="1" applyAlignment="1">
      <alignment horizontal="center" vertical="center" wrapText="1"/>
    </xf>
    <xf numFmtId="1" fontId="85" fillId="7" borderId="55" xfId="0" applyNumberFormat="1" applyFont="1" applyFill="1" applyBorder="1" applyAlignment="1">
      <alignment horizontal="center" vertical="center"/>
    </xf>
    <xf numFmtId="1" fontId="85" fillId="7" borderId="40" xfId="0" applyNumberFormat="1" applyFont="1" applyFill="1" applyBorder="1" applyAlignment="1">
      <alignment horizontal="center" vertical="center"/>
    </xf>
    <xf numFmtId="1" fontId="94" fillId="7" borderId="55" xfId="0" applyNumberFormat="1" applyFont="1" applyFill="1" applyBorder="1" applyAlignment="1">
      <alignment horizontal="center" vertical="center" wrapText="1"/>
    </xf>
    <xf numFmtId="1" fontId="94" fillId="7" borderId="40" xfId="0" applyNumberFormat="1" applyFont="1" applyFill="1" applyBorder="1" applyAlignment="1">
      <alignment horizontal="center" vertical="center" wrapText="1"/>
    </xf>
    <xf numFmtId="164" fontId="45" fillId="0" borderId="10" xfId="0" applyFont="1" applyBorder="1" applyAlignment="1">
      <alignment horizontal="center" vertical="center"/>
    </xf>
    <xf numFmtId="164" fontId="45" fillId="0" borderId="8" xfId="0" applyFont="1" applyBorder="1" applyAlignment="1">
      <alignment horizontal="center" vertical="center"/>
    </xf>
    <xf numFmtId="164" fontId="69" fillId="0" borderId="29" xfId="16" applyFont="1" applyBorder="1" applyAlignment="1">
      <alignment horizontal="center" vertical="center" wrapText="1"/>
    </xf>
    <xf numFmtId="164" fontId="69" fillId="0" borderId="54" xfId="16" applyFont="1" applyBorder="1" applyAlignment="1">
      <alignment horizontal="center" vertical="center" wrapText="1"/>
    </xf>
    <xf numFmtId="164" fontId="85" fillId="4" borderId="53" xfId="0" applyFont="1" applyFill="1" applyBorder="1" applyAlignment="1">
      <alignment horizontal="center" vertical="center"/>
    </xf>
    <xf numFmtId="164" fontId="85" fillId="4" borderId="24" xfId="0" applyFont="1" applyFill="1" applyBorder="1" applyAlignment="1">
      <alignment horizontal="center" vertical="center"/>
    </xf>
    <xf numFmtId="168" fontId="30" fillId="4" borderId="56" xfId="0" applyNumberFormat="1" applyFont="1" applyFill="1" applyBorder="1" applyAlignment="1">
      <alignment horizontal="center" vertical="center"/>
    </xf>
    <xf numFmtId="168" fontId="30" fillId="4" borderId="5" xfId="0" applyNumberFormat="1" applyFont="1" applyFill="1" applyBorder="1" applyAlignment="1">
      <alignment horizontal="center" vertical="center"/>
    </xf>
    <xf numFmtId="168" fontId="30" fillId="0" borderId="18" xfId="0" applyNumberFormat="1" applyFont="1" applyBorder="1" applyAlignment="1">
      <alignment horizontal="center" vertical="center"/>
    </xf>
    <xf numFmtId="168" fontId="30" fillId="0" borderId="7" xfId="0" applyNumberFormat="1" applyFont="1" applyBorder="1" applyAlignment="1">
      <alignment horizontal="center" vertical="center"/>
    </xf>
    <xf numFmtId="164" fontId="30" fillId="0" borderId="71" xfId="0" applyFont="1" applyBorder="1" applyAlignment="1">
      <alignment horizontal="center" vertical="center"/>
    </xf>
    <xf numFmtId="164" fontId="30" fillId="0" borderId="70" xfId="0" applyFont="1" applyBorder="1" applyAlignment="1">
      <alignment horizontal="center" vertical="center"/>
    </xf>
    <xf numFmtId="164" fontId="30" fillId="0" borderId="25" xfId="0" applyFont="1" applyBorder="1" applyAlignment="1">
      <alignment horizontal="center" vertical="center"/>
    </xf>
    <xf numFmtId="164" fontId="30" fillId="0" borderId="78" xfId="0" applyFont="1" applyBorder="1" applyAlignment="1">
      <alignment horizontal="center" vertical="center" wrapText="1"/>
    </xf>
    <xf numFmtId="164" fontId="30" fillId="0" borderId="72" xfId="0" applyFont="1" applyBorder="1" applyAlignment="1">
      <alignment horizontal="center" vertical="center" wrapText="1"/>
    </xf>
    <xf numFmtId="164" fontId="30" fillId="0" borderId="47" xfId="0" applyFont="1" applyBorder="1" applyAlignment="1">
      <alignment horizontal="center" vertical="center" wrapText="1"/>
    </xf>
    <xf numFmtId="164" fontId="30" fillId="0" borderId="53" xfId="0" applyFont="1" applyBorder="1" applyAlignment="1">
      <alignment horizontal="center" vertical="center" wrapText="1"/>
    </xf>
    <xf numFmtId="164" fontId="30" fillId="0" borderId="24" xfId="0" applyFont="1" applyBorder="1" applyAlignment="1">
      <alignment horizontal="center" vertical="center" wrapText="1"/>
    </xf>
    <xf numFmtId="164" fontId="30" fillId="0" borderId="41" xfId="0" applyFont="1" applyBorder="1" applyAlignment="1">
      <alignment horizontal="center" vertical="center" wrapText="1"/>
    </xf>
    <xf numFmtId="164" fontId="30" fillId="0" borderId="29" xfId="0" applyFont="1" applyBorder="1" applyAlignment="1">
      <alignment horizontal="center" vertical="center"/>
    </xf>
    <xf numFmtId="164" fontId="30" fillId="0" borderId="46" xfId="0" applyFont="1" applyBorder="1" applyAlignment="1">
      <alignment horizontal="center" vertical="center"/>
    </xf>
    <xf numFmtId="164" fontId="30" fillId="0" borderId="54" xfId="0" applyFont="1" applyBorder="1" applyAlignment="1">
      <alignment horizontal="center" vertical="center"/>
    </xf>
    <xf numFmtId="170" fontId="30" fillId="0" borderId="19" xfId="0" applyNumberFormat="1" applyFont="1" applyBorder="1" applyAlignment="1">
      <alignment horizontal="center" vertical="center"/>
    </xf>
    <xf numFmtId="172" fontId="30" fillId="0" borderId="9" xfId="0" applyNumberFormat="1" applyFont="1" applyBorder="1" applyAlignment="1">
      <alignment horizontal="center" vertical="center"/>
    </xf>
    <xf numFmtId="164" fontId="30" fillId="0" borderId="51" xfId="0" applyFont="1" applyBorder="1" applyAlignment="1">
      <alignment horizontal="center" vertical="center"/>
    </xf>
    <xf numFmtId="164" fontId="30" fillId="0" borderId="52" xfId="0" applyFont="1" applyBorder="1" applyAlignment="1">
      <alignment horizontal="center" vertical="center"/>
    </xf>
    <xf numFmtId="164" fontId="30" fillId="0" borderId="53" xfId="0" applyFont="1" applyBorder="1" applyAlignment="1">
      <alignment horizontal="center" vertical="center"/>
    </xf>
    <xf numFmtId="164" fontId="30" fillId="0" borderId="59" xfId="0" applyFont="1" applyBorder="1" applyAlignment="1">
      <alignment horizontal="center" vertical="center"/>
    </xf>
    <xf numFmtId="164" fontId="30" fillId="0" borderId="48" xfId="0" applyFont="1" applyBorder="1" applyAlignment="1">
      <alignment horizontal="center" vertical="center"/>
    </xf>
    <xf numFmtId="164" fontId="30" fillId="0" borderId="42" xfId="0" applyFont="1" applyBorder="1" applyAlignment="1">
      <alignment horizontal="center" vertical="center"/>
    </xf>
    <xf numFmtId="164" fontId="17" fillId="0" borderId="29" xfId="0" applyFont="1" applyBorder="1" applyAlignment="1">
      <alignment horizontal="center" vertical="center"/>
    </xf>
    <xf numFmtId="164" fontId="17" fillId="0" borderId="46" xfId="0" applyFont="1" applyBorder="1" applyAlignment="1">
      <alignment horizontal="center" vertical="center"/>
    </xf>
    <xf numFmtId="164" fontId="17" fillId="0" borderId="54" xfId="0" applyFont="1" applyBorder="1" applyAlignment="1">
      <alignment horizontal="center" vertical="center"/>
    </xf>
    <xf numFmtId="164" fontId="17" fillId="0" borderId="51" xfId="0" applyFont="1" applyBorder="1" applyAlignment="1">
      <alignment horizontal="center" vertical="center"/>
    </xf>
    <xf numFmtId="164" fontId="17" fillId="0" borderId="52" xfId="0" applyFont="1" applyBorder="1" applyAlignment="1">
      <alignment horizontal="center" vertical="center"/>
    </xf>
    <xf numFmtId="164" fontId="17" fillId="0" borderId="53" xfId="0" applyFont="1" applyBorder="1" applyAlignment="1">
      <alignment horizontal="center" vertical="center"/>
    </xf>
    <xf numFmtId="164" fontId="17" fillId="0" borderId="59" xfId="0" applyFont="1" applyBorder="1" applyAlignment="1">
      <alignment horizontal="center" vertical="center"/>
    </xf>
    <xf numFmtId="164" fontId="17" fillId="0" borderId="48" xfId="0" applyFont="1" applyBorder="1" applyAlignment="1">
      <alignment horizontal="center" vertical="center"/>
    </xf>
    <xf numFmtId="164" fontId="17" fillId="0" borderId="42" xfId="0" applyFont="1" applyBorder="1" applyAlignment="1">
      <alignment horizontal="center" vertical="center"/>
    </xf>
    <xf numFmtId="168" fontId="17" fillId="4" borderId="56" xfId="0" applyNumberFormat="1" applyFont="1" applyFill="1" applyBorder="1" applyAlignment="1">
      <alignment horizontal="center" vertical="center"/>
    </xf>
    <xf numFmtId="168" fontId="17" fillId="4" borderId="91" xfId="0" applyNumberFormat="1" applyFont="1" applyFill="1" applyBorder="1" applyAlignment="1">
      <alignment horizontal="center" vertical="center"/>
    </xf>
    <xf numFmtId="164" fontId="17" fillId="0" borderId="71" xfId="0" applyFont="1" applyBorder="1" applyAlignment="1">
      <alignment horizontal="center" vertical="center"/>
    </xf>
    <xf numFmtId="164" fontId="17" fillId="0" borderId="70" xfId="0" applyFont="1" applyBorder="1" applyAlignment="1">
      <alignment horizontal="center" vertical="center"/>
    </xf>
    <xf numFmtId="164" fontId="17" fillId="0" borderId="25" xfId="0" applyFont="1" applyBorder="1" applyAlignment="1">
      <alignment horizontal="center" vertical="center"/>
    </xf>
    <xf numFmtId="164" fontId="17" fillId="0" borderId="78" xfId="0" applyFont="1" applyBorder="1" applyAlignment="1">
      <alignment horizontal="center" vertical="center" wrapText="1"/>
    </xf>
    <xf numFmtId="164" fontId="17" fillId="0" borderId="97" xfId="0" applyFont="1" applyBorder="1" applyAlignment="1">
      <alignment horizontal="center" vertical="center" wrapText="1"/>
    </xf>
    <xf numFmtId="164" fontId="17" fillId="0" borderId="98" xfId="0" applyFont="1" applyBorder="1" applyAlignment="1">
      <alignment horizontal="center" vertical="center" wrapText="1"/>
    </xf>
    <xf numFmtId="168" fontId="17" fillId="0" borderId="18" xfId="0" applyNumberFormat="1" applyFont="1" applyBorder="1" applyAlignment="1">
      <alignment horizontal="center" vertical="center"/>
    </xf>
    <xf numFmtId="168" fontId="17" fillId="0" borderId="106" xfId="0" applyNumberFormat="1" applyFont="1" applyBorder="1" applyAlignment="1">
      <alignment horizontal="center" vertical="center"/>
    </xf>
    <xf numFmtId="164" fontId="17" fillId="0" borderId="53" xfId="0" applyFont="1" applyBorder="1" applyAlignment="1">
      <alignment horizontal="center" vertical="center" wrapText="1"/>
    </xf>
    <xf numFmtId="164" fontId="17" fillId="0" borderId="24" xfId="0" applyFont="1" applyBorder="1" applyAlignment="1">
      <alignment horizontal="center" vertical="center" wrapText="1"/>
    </xf>
    <xf numFmtId="164" fontId="17" fillId="0" borderId="41" xfId="0" applyFont="1" applyBorder="1" applyAlignment="1">
      <alignment horizontal="center" vertical="center" wrapText="1"/>
    </xf>
    <xf numFmtId="170" fontId="17" fillId="0" borderId="19" xfId="0" applyNumberFormat="1" applyFont="1" applyBorder="1" applyAlignment="1">
      <alignment horizontal="center" vertical="center"/>
    </xf>
    <xf numFmtId="172" fontId="17" fillId="0" borderId="9" xfId="0" applyNumberFormat="1" applyFont="1" applyBorder="1" applyAlignment="1">
      <alignment horizontal="center" vertical="center"/>
    </xf>
  </cellXfs>
  <cellStyles count="34">
    <cellStyle name="=C:\WINNT\SYSTEM32\COMMAND.COM 2" xfId="1" xr:uid="{00000000-0005-0000-0000-000000000000}"/>
    <cellStyle name="=C:\WINNT\SYSTEM32\COMMAND.COM 3 3 3" xfId="21" xr:uid="{00000000-0005-0000-0000-000001000000}"/>
    <cellStyle name="Обычный" xfId="0" builtinId="0"/>
    <cellStyle name="Обычный 8" xfId="2" xr:uid="{00000000-0005-0000-0000-000003000000}"/>
    <cellStyle name="Обычный_Запорная арматура" xfId="3" xr:uid="{00000000-0005-0000-0000-000004000000}"/>
    <cellStyle name="Обычный_Лист1" xfId="4" xr:uid="{00000000-0005-0000-0000-000005000000}"/>
    <cellStyle name="Обычный_Фитинг аксиальный" xfId="5" xr:uid="{00000000-0005-0000-0000-000006000000}"/>
    <cellStyle name="Финансовый 3" xfId="6" xr:uid="{00000000-0005-0000-0000-000007000000}"/>
    <cellStyle name="常规 10 10 2 2 2 2 2 3 3 2" xfId="7" xr:uid="{00000000-0005-0000-0000-000008000000}"/>
    <cellStyle name="常规 11" xfId="8" xr:uid="{00000000-0005-0000-0000-000009000000}"/>
    <cellStyle name="常规 11 2" xfId="23" xr:uid="{00000000-0005-0000-0000-00000A000000}"/>
    <cellStyle name="常规 11 2 2" xfId="29" xr:uid="{00000000-0005-0000-0000-00000B000000}"/>
    <cellStyle name="常规 11 3" xfId="22" xr:uid="{00000000-0005-0000-0000-00000C000000}"/>
    <cellStyle name="常规 11 4" xfId="26" xr:uid="{00000000-0005-0000-0000-00000D000000}"/>
    <cellStyle name="常规 16" xfId="9" xr:uid="{00000000-0005-0000-0000-00000E000000}"/>
    <cellStyle name="常规 2" xfId="10" xr:uid="{00000000-0005-0000-0000-00000F000000}"/>
    <cellStyle name="常规 2 2" xfId="11" xr:uid="{00000000-0005-0000-0000-000010000000}"/>
    <cellStyle name="常规 26 2 2" xfId="12" xr:uid="{00000000-0005-0000-0000-000011000000}"/>
    <cellStyle name="常规 3" xfId="13" xr:uid="{00000000-0005-0000-0000-000012000000}"/>
    <cellStyle name="常规 3 2" xfId="24" xr:uid="{00000000-0005-0000-0000-000013000000}"/>
    <cellStyle name="常规 3 2 2" xfId="14" xr:uid="{00000000-0005-0000-0000-000014000000}"/>
    <cellStyle name="常规 3 2 3" xfId="30" xr:uid="{00000000-0005-0000-0000-000015000000}"/>
    <cellStyle name="常规 3 3" xfId="27" xr:uid="{00000000-0005-0000-0000-000016000000}"/>
    <cellStyle name="常规 3 4" xfId="32" xr:uid="{00000000-0005-0000-0000-000017000000}"/>
    <cellStyle name="常规 5 2" xfId="15" xr:uid="{00000000-0005-0000-0000-000018000000}"/>
    <cellStyle name="常规 5 2 2" xfId="16" xr:uid="{00000000-0005-0000-0000-000019000000}"/>
    <cellStyle name="常规 5 2 2 2" xfId="17" xr:uid="{00000000-0005-0000-0000-00001A000000}"/>
    <cellStyle name="常规 5 2 3" xfId="18" xr:uid="{00000000-0005-0000-0000-00001B000000}"/>
    <cellStyle name="常规 5 2 3 2 3" xfId="33" xr:uid="{00000000-0005-0000-0000-00001C000000}"/>
    <cellStyle name="常规 6" xfId="19" xr:uid="{00000000-0005-0000-0000-00001D000000}"/>
    <cellStyle name="常规 6 2" xfId="25" xr:uid="{00000000-0005-0000-0000-00001E000000}"/>
    <cellStyle name="常规 6 2 2" xfId="31" xr:uid="{00000000-0005-0000-0000-00001F000000}"/>
    <cellStyle name="常规 6 3" xfId="28" xr:uid="{00000000-0005-0000-0000-000020000000}"/>
    <cellStyle name="常规_Hoja1_6" xfId="20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emf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emf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emf"/><Relationship Id="rId118" Type="http://schemas.openxmlformats.org/officeDocument/2006/relationships/image" Target="../media/image118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emf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emf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emf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emf"/><Relationship Id="rId122" Type="http://schemas.openxmlformats.org/officeDocument/2006/relationships/image" Target="../media/image122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8.emf"/><Relationship Id="rId2" Type="http://schemas.openxmlformats.org/officeDocument/2006/relationships/image" Target="../media/image297.png"/><Relationship Id="rId1" Type="http://schemas.openxmlformats.org/officeDocument/2006/relationships/image" Target="../media/image296.png"/><Relationship Id="rId6" Type="http://schemas.openxmlformats.org/officeDocument/2006/relationships/image" Target="../media/image301.png"/><Relationship Id="rId5" Type="http://schemas.openxmlformats.org/officeDocument/2006/relationships/image" Target="../media/image300.png"/><Relationship Id="rId4" Type="http://schemas.openxmlformats.org/officeDocument/2006/relationships/image" Target="../media/image29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3.emf"/><Relationship Id="rId2" Type="http://schemas.openxmlformats.org/officeDocument/2006/relationships/image" Target="../media/image302.emf"/><Relationship Id="rId1" Type="http://schemas.openxmlformats.org/officeDocument/2006/relationships/image" Target="../media/image297.png"/><Relationship Id="rId5" Type="http://schemas.openxmlformats.org/officeDocument/2006/relationships/image" Target="../media/image305.emf"/><Relationship Id="rId4" Type="http://schemas.openxmlformats.org/officeDocument/2006/relationships/image" Target="../media/image30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1.jpeg"/><Relationship Id="rId13" Type="http://schemas.openxmlformats.org/officeDocument/2006/relationships/image" Target="../media/image136.jpeg"/><Relationship Id="rId18" Type="http://schemas.openxmlformats.org/officeDocument/2006/relationships/image" Target="../media/image141.jpeg"/><Relationship Id="rId26" Type="http://schemas.openxmlformats.org/officeDocument/2006/relationships/image" Target="../media/image149.jpeg"/><Relationship Id="rId3" Type="http://schemas.openxmlformats.org/officeDocument/2006/relationships/image" Target="../media/image126.jpeg"/><Relationship Id="rId21" Type="http://schemas.openxmlformats.org/officeDocument/2006/relationships/image" Target="../media/image144.jpeg"/><Relationship Id="rId7" Type="http://schemas.openxmlformats.org/officeDocument/2006/relationships/image" Target="../media/image130.jpeg"/><Relationship Id="rId12" Type="http://schemas.openxmlformats.org/officeDocument/2006/relationships/image" Target="../media/image135.jpeg"/><Relationship Id="rId17" Type="http://schemas.openxmlformats.org/officeDocument/2006/relationships/image" Target="../media/image140.jpeg"/><Relationship Id="rId25" Type="http://schemas.openxmlformats.org/officeDocument/2006/relationships/image" Target="../media/image148.jpeg"/><Relationship Id="rId2" Type="http://schemas.openxmlformats.org/officeDocument/2006/relationships/image" Target="../media/image125.jpeg"/><Relationship Id="rId16" Type="http://schemas.openxmlformats.org/officeDocument/2006/relationships/image" Target="../media/image139.jpeg"/><Relationship Id="rId20" Type="http://schemas.openxmlformats.org/officeDocument/2006/relationships/image" Target="../media/image143.jpeg"/><Relationship Id="rId29" Type="http://schemas.openxmlformats.org/officeDocument/2006/relationships/image" Target="../media/image152.jpeg"/><Relationship Id="rId1" Type="http://schemas.openxmlformats.org/officeDocument/2006/relationships/image" Target="../media/image46.png"/><Relationship Id="rId6" Type="http://schemas.openxmlformats.org/officeDocument/2006/relationships/image" Target="../media/image129.jpeg"/><Relationship Id="rId11" Type="http://schemas.openxmlformats.org/officeDocument/2006/relationships/image" Target="../media/image134.jpeg"/><Relationship Id="rId24" Type="http://schemas.openxmlformats.org/officeDocument/2006/relationships/image" Target="../media/image147.png"/><Relationship Id="rId5" Type="http://schemas.openxmlformats.org/officeDocument/2006/relationships/image" Target="../media/image128.jpeg"/><Relationship Id="rId15" Type="http://schemas.openxmlformats.org/officeDocument/2006/relationships/image" Target="../media/image138.jpeg"/><Relationship Id="rId23" Type="http://schemas.openxmlformats.org/officeDocument/2006/relationships/image" Target="../media/image146.png"/><Relationship Id="rId28" Type="http://schemas.openxmlformats.org/officeDocument/2006/relationships/image" Target="../media/image151.jpeg"/><Relationship Id="rId10" Type="http://schemas.openxmlformats.org/officeDocument/2006/relationships/image" Target="../media/image133.png"/><Relationship Id="rId19" Type="http://schemas.openxmlformats.org/officeDocument/2006/relationships/image" Target="../media/image142.jpeg"/><Relationship Id="rId31" Type="http://schemas.openxmlformats.org/officeDocument/2006/relationships/image" Target="../media/image154.png"/><Relationship Id="rId4" Type="http://schemas.openxmlformats.org/officeDocument/2006/relationships/image" Target="../media/image127.jpeg"/><Relationship Id="rId9" Type="http://schemas.openxmlformats.org/officeDocument/2006/relationships/image" Target="../media/image132.jpeg"/><Relationship Id="rId14" Type="http://schemas.openxmlformats.org/officeDocument/2006/relationships/image" Target="../media/image137.jpeg"/><Relationship Id="rId22" Type="http://schemas.openxmlformats.org/officeDocument/2006/relationships/image" Target="../media/image145.jpeg"/><Relationship Id="rId27" Type="http://schemas.openxmlformats.org/officeDocument/2006/relationships/image" Target="../media/image150.jpeg"/><Relationship Id="rId30" Type="http://schemas.openxmlformats.org/officeDocument/2006/relationships/image" Target="../media/image15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eg"/><Relationship Id="rId3" Type="http://schemas.openxmlformats.org/officeDocument/2006/relationships/image" Target="../media/image156.png"/><Relationship Id="rId7" Type="http://schemas.openxmlformats.org/officeDocument/2006/relationships/image" Target="../media/image160.jpeg"/><Relationship Id="rId2" Type="http://schemas.openxmlformats.org/officeDocument/2006/relationships/image" Target="../media/image155.jpeg"/><Relationship Id="rId1" Type="http://schemas.openxmlformats.org/officeDocument/2006/relationships/image" Target="../media/image46.png"/><Relationship Id="rId6" Type="http://schemas.openxmlformats.org/officeDocument/2006/relationships/image" Target="../media/image159.jpeg"/><Relationship Id="rId5" Type="http://schemas.openxmlformats.org/officeDocument/2006/relationships/image" Target="../media/image158.png"/><Relationship Id="rId4" Type="http://schemas.openxmlformats.org/officeDocument/2006/relationships/image" Target="../media/image15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png"/><Relationship Id="rId3" Type="http://schemas.openxmlformats.org/officeDocument/2006/relationships/image" Target="../media/image162.jpeg"/><Relationship Id="rId7" Type="http://schemas.openxmlformats.org/officeDocument/2006/relationships/image" Target="../media/image166.jpeg"/><Relationship Id="rId2" Type="http://schemas.openxmlformats.org/officeDocument/2006/relationships/image" Target="../media/image161.jpeg"/><Relationship Id="rId1" Type="http://schemas.openxmlformats.org/officeDocument/2006/relationships/image" Target="../media/image46.png"/><Relationship Id="rId6" Type="http://schemas.openxmlformats.org/officeDocument/2006/relationships/image" Target="../media/image165.png"/><Relationship Id="rId11" Type="http://schemas.openxmlformats.org/officeDocument/2006/relationships/image" Target="../media/image170.jpeg"/><Relationship Id="rId5" Type="http://schemas.openxmlformats.org/officeDocument/2006/relationships/image" Target="../media/image164.png"/><Relationship Id="rId10" Type="http://schemas.openxmlformats.org/officeDocument/2006/relationships/image" Target="../media/image169.png"/><Relationship Id="rId4" Type="http://schemas.openxmlformats.org/officeDocument/2006/relationships/image" Target="../media/image163.jpeg"/><Relationship Id="rId9" Type="http://schemas.openxmlformats.org/officeDocument/2006/relationships/image" Target="../media/image16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83.jpeg"/><Relationship Id="rId18" Type="http://schemas.openxmlformats.org/officeDocument/2006/relationships/image" Target="../media/image188.jpeg"/><Relationship Id="rId26" Type="http://schemas.openxmlformats.org/officeDocument/2006/relationships/image" Target="../media/image196.jpeg"/><Relationship Id="rId39" Type="http://schemas.openxmlformats.org/officeDocument/2006/relationships/image" Target="../media/image208.jpeg"/><Relationship Id="rId21" Type="http://schemas.openxmlformats.org/officeDocument/2006/relationships/image" Target="../media/image191.jpeg"/><Relationship Id="rId34" Type="http://schemas.openxmlformats.org/officeDocument/2006/relationships/image" Target="../media/image203.jpeg"/><Relationship Id="rId7" Type="http://schemas.openxmlformats.org/officeDocument/2006/relationships/image" Target="../media/image177.jpeg"/><Relationship Id="rId12" Type="http://schemas.openxmlformats.org/officeDocument/2006/relationships/image" Target="../media/image182.jpeg"/><Relationship Id="rId17" Type="http://schemas.openxmlformats.org/officeDocument/2006/relationships/image" Target="../media/image187.jpeg"/><Relationship Id="rId25" Type="http://schemas.openxmlformats.org/officeDocument/2006/relationships/image" Target="../media/image195.jpeg"/><Relationship Id="rId33" Type="http://schemas.openxmlformats.org/officeDocument/2006/relationships/image" Target="../media/image202.jpeg"/><Relationship Id="rId38" Type="http://schemas.openxmlformats.org/officeDocument/2006/relationships/image" Target="../media/image207.png"/><Relationship Id="rId2" Type="http://schemas.openxmlformats.org/officeDocument/2006/relationships/image" Target="../media/image172.jpeg"/><Relationship Id="rId16" Type="http://schemas.openxmlformats.org/officeDocument/2006/relationships/image" Target="../media/image186.jpeg"/><Relationship Id="rId20" Type="http://schemas.openxmlformats.org/officeDocument/2006/relationships/image" Target="../media/image190.jpeg"/><Relationship Id="rId29" Type="http://schemas.openxmlformats.org/officeDocument/2006/relationships/image" Target="../media/image199.jpeg"/><Relationship Id="rId1" Type="http://schemas.openxmlformats.org/officeDocument/2006/relationships/image" Target="../media/image171.png"/><Relationship Id="rId6" Type="http://schemas.openxmlformats.org/officeDocument/2006/relationships/image" Target="../media/image176.jpeg"/><Relationship Id="rId11" Type="http://schemas.openxmlformats.org/officeDocument/2006/relationships/image" Target="../media/image181.jpeg"/><Relationship Id="rId24" Type="http://schemas.openxmlformats.org/officeDocument/2006/relationships/image" Target="../media/image194.jpeg"/><Relationship Id="rId32" Type="http://schemas.openxmlformats.org/officeDocument/2006/relationships/image" Target="../media/image46.png"/><Relationship Id="rId37" Type="http://schemas.openxmlformats.org/officeDocument/2006/relationships/image" Target="../media/image206.png"/><Relationship Id="rId5" Type="http://schemas.openxmlformats.org/officeDocument/2006/relationships/image" Target="../media/image175.jpeg"/><Relationship Id="rId15" Type="http://schemas.openxmlformats.org/officeDocument/2006/relationships/image" Target="../media/image185.jpeg"/><Relationship Id="rId23" Type="http://schemas.openxmlformats.org/officeDocument/2006/relationships/image" Target="../media/image193.jpeg"/><Relationship Id="rId28" Type="http://schemas.openxmlformats.org/officeDocument/2006/relationships/image" Target="../media/image198.jpeg"/><Relationship Id="rId36" Type="http://schemas.openxmlformats.org/officeDocument/2006/relationships/image" Target="../media/image205.png"/><Relationship Id="rId10" Type="http://schemas.openxmlformats.org/officeDocument/2006/relationships/image" Target="../media/image180.jpeg"/><Relationship Id="rId19" Type="http://schemas.openxmlformats.org/officeDocument/2006/relationships/image" Target="../media/image189.jpeg"/><Relationship Id="rId31" Type="http://schemas.openxmlformats.org/officeDocument/2006/relationships/image" Target="../media/image201.jpeg"/><Relationship Id="rId4" Type="http://schemas.openxmlformats.org/officeDocument/2006/relationships/image" Target="../media/image174.jpeg"/><Relationship Id="rId9" Type="http://schemas.openxmlformats.org/officeDocument/2006/relationships/image" Target="../media/image179.jpeg"/><Relationship Id="rId14" Type="http://schemas.openxmlformats.org/officeDocument/2006/relationships/image" Target="../media/image184.jpeg"/><Relationship Id="rId22" Type="http://schemas.openxmlformats.org/officeDocument/2006/relationships/image" Target="../media/image192.jpeg"/><Relationship Id="rId27" Type="http://schemas.openxmlformats.org/officeDocument/2006/relationships/image" Target="../media/image197.jpeg"/><Relationship Id="rId30" Type="http://schemas.openxmlformats.org/officeDocument/2006/relationships/image" Target="../media/image200.jpeg"/><Relationship Id="rId35" Type="http://schemas.openxmlformats.org/officeDocument/2006/relationships/image" Target="../media/image204.png"/><Relationship Id="rId8" Type="http://schemas.openxmlformats.org/officeDocument/2006/relationships/image" Target="../media/image178.jpeg"/><Relationship Id="rId3" Type="http://schemas.openxmlformats.org/officeDocument/2006/relationships/image" Target="../media/image17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4.jpeg"/><Relationship Id="rId13" Type="http://schemas.openxmlformats.org/officeDocument/2006/relationships/image" Target="../media/image219.jpeg"/><Relationship Id="rId18" Type="http://schemas.openxmlformats.org/officeDocument/2006/relationships/image" Target="../media/image224.jpeg"/><Relationship Id="rId3" Type="http://schemas.openxmlformats.org/officeDocument/2006/relationships/image" Target="../media/image209.jpeg"/><Relationship Id="rId7" Type="http://schemas.openxmlformats.org/officeDocument/2006/relationships/image" Target="../media/image213.jpeg"/><Relationship Id="rId12" Type="http://schemas.openxmlformats.org/officeDocument/2006/relationships/image" Target="../media/image218.jpeg"/><Relationship Id="rId17" Type="http://schemas.openxmlformats.org/officeDocument/2006/relationships/image" Target="../media/image223.jpeg"/><Relationship Id="rId2" Type="http://schemas.openxmlformats.org/officeDocument/2006/relationships/image" Target="../media/image46.png"/><Relationship Id="rId16" Type="http://schemas.openxmlformats.org/officeDocument/2006/relationships/image" Target="../media/image222.jpeg"/><Relationship Id="rId20" Type="http://schemas.openxmlformats.org/officeDocument/2006/relationships/image" Target="../media/image226.jpeg"/><Relationship Id="rId1" Type="http://schemas.openxmlformats.org/officeDocument/2006/relationships/image" Target="../media/image171.png"/><Relationship Id="rId6" Type="http://schemas.openxmlformats.org/officeDocument/2006/relationships/image" Target="../media/image212.jpeg"/><Relationship Id="rId11" Type="http://schemas.openxmlformats.org/officeDocument/2006/relationships/image" Target="../media/image217.jpeg"/><Relationship Id="rId5" Type="http://schemas.openxmlformats.org/officeDocument/2006/relationships/image" Target="../media/image211.jpeg"/><Relationship Id="rId15" Type="http://schemas.openxmlformats.org/officeDocument/2006/relationships/image" Target="../media/image221.jpeg"/><Relationship Id="rId10" Type="http://schemas.openxmlformats.org/officeDocument/2006/relationships/image" Target="../media/image216.jpeg"/><Relationship Id="rId19" Type="http://schemas.openxmlformats.org/officeDocument/2006/relationships/image" Target="../media/image225.jpeg"/><Relationship Id="rId4" Type="http://schemas.openxmlformats.org/officeDocument/2006/relationships/image" Target="../media/image210.jpeg"/><Relationship Id="rId9" Type="http://schemas.openxmlformats.org/officeDocument/2006/relationships/image" Target="../media/image215.jpeg"/><Relationship Id="rId14" Type="http://schemas.openxmlformats.org/officeDocument/2006/relationships/image" Target="../media/image22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jpeg"/><Relationship Id="rId13" Type="http://schemas.openxmlformats.org/officeDocument/2006/relationships/image" Target="../media/image239.jpeg"/><Relationship Id="rId18" Type="http://schemas.openxmlformats.org/officeDocument/2006/relationships/image" Target="../media/image244.jpeg"/><Relationship Id="rId3" Type="http://schemas.openxmlformats.org/officeDocument/2006/relationships/image" Target="../media/image229.jpeg"/><Relationship Id="rId21" Type="http://schemas.openxmlformats.org/officeDocument/2006/relationships/image" Target="../media/image222.jpeg"/><Relationship Id="rId7" Type="http://schemas.openxmlformats.org/officeDocument/2006/relationships/image" Target="../media/image233.png"/><Relationship Id="rId12" Type="http://schemas.openxmlformats.org/officeDocument/2006/relationships/image" Target="../media/image238.jpeg"/><Relationship Id="rId17" Type="http://schemas.openxmlformats.org/officeDocument/2006/relationships/image" Target="../media/image243.png"/><Relationship Id="rId2" Type="http://schemas.openxmlformats.org/officeDocument/2006/relationships/image" Target="../media/image228.jpeg"/><Relationship Id="rId16" Type="http://schemas.openxmlformats.org/officeDocument/2006/relationships/image" Target="../media/image242.png"/><Relationship Id="rId20" Type="http://schemas.openxmlformats.org/officeDocument/2006/relationships/image" Target="../media/image246.jpeg"/><Relationship Id="rId1" Type="http://schemas.openxmlformats.org/officeDocument/2006/relationships/image" Target="../media/image227.jpeg"/><Relationship Id="rId6" Type="http://schemas.openxmlformats.org/officeDocument/2006/relationships/image" Target="../media/image232.png"/><Relationship Id="rId11" Type="http://schemas.openxmlformats.org/officeDocument/2006/relationships/image" Target="../media/image237.png"/><Relationship Id="rId5" Type="http://schemas.openxmlformats.org/officeDocument/2006/relationships/image" Target="../media/image231.png"/><Relationship Id="rId15" Type="http://schemas.openxmlformats.org/officeDocument/2006/relationships/image" Target="../media/image241.png"/><Relationship Id="rId23" Type="http://schemas.openxmlformats.org/officeDocument/2006/relationships/image" Target="../media/image247.jpeg"/><Relationship Id="rId10" Type="http://schemas.openxmlformats.org/officeDocument/2006/relationships/image" Target="../media/image236.png"/><Relationship Id="rId19" Type="http://schemas.openxmlformats.org/officeDocument/2006/relationships/image" Target="../media/image245.png"/><Relationship Id="rId4" Type="http://schemas.openxmlformats.org/officeDocument/2006/relationships/image" Target="../media/image230.png"/><Relationship Id="rId9" Type="http://schemas.openxmlformats.org/officeDocument/2006/relationships/image" Target="../media/image235.png"/><Relationship Id="rId14" Type="http://schemas.openxmlformats.org/officeDocument/2006/relationships/image" Target="../media/image240.png"/><Relationship Id="rId22" Type="http://schemas.openxmlformats.org/officeDocument/2006/relationships/image" Target="../media/image223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4.jpeg"/><Relationship Id="rId13" Type="http://schemas.openxmlformats.org/officeDocument/2006/relationships/image" Target="../media/image259.jpeg"/><Relationship Id="rId18" Type="http://schemas.openxmlformats.org/officeDocument/2006/relationships/image" Target="../media/image264.jpeg"/><Relationship Id="rId26" Type="http://schemas.openxmlformats.org/officeDocument/2006/relationships/image" Target="../media/image272.jpeg"/><Relationship Id="rId3" Type="http://schemas.openxmlformats.org/officeDocument/2006/relationships/image" Target="../media/image249.png"/><Relationship Id="rId21" Type="http://schemas.openxmlformats.org/officeDocument/2006/relationships/image" Target="../media/image267.jpeg"/><Relationship Id="rId7" Type="http://schemas.openxmlformats.org/officeDocument/2006/relationships/image" Target="../media/image253.jpeg"/><Relationship Id="rId12" Type="http://schemas.openxmlformats.org/officeDocument/2006/relationships/image" Target="../media/image258.jpeg"/><Relationship Id="rId17" Type="http://schemas.openxmlformats.org/officeDocument/2006/relationships/image" Target="../media/image263.jpeg"/><Relationship Id="rId25" Type="http://schemas.openxmlformats.org/officeDocument/2006/relationships/image" Target="../media/image271.jpeg"/><Relationship Id="rId2" Type="http://schemas.openxmlformats.org/officeDocument/2006/relationships/image" Target="../media/image248.jpeg"/><Relationship Id="rId16" Type="http://schemas.openxmlformats.org/officeDocument/2006/relationships/image" Target="../media/image262.jpeg"/><Relationship Id="rId20" Type="http://schemas.openxmlformats.org/officeDocument/2006/relationships/image" Target="../media/image266.jpeg"/><Relationship Id="rId1" Type="http://schemas.openxmlformats.org/officeDocument/2006/relationships/image" Target="../media/image171.png"/><Relationship Id="rId6" Type="http://schemas.openxmlformats.org/officeDocument/2006/relationships/image" Target="../media/image252.jpeg"/><Relationship Id="rId11" Type="http://schemas.openxmlformats.org/officeDocument/2006/relationships/image" Target="../media/image257.jpeg"/><Relationship Id="rId24" Type="http://schemas.openxmlformats.org/officeDocument/2006/relationships/image" Target="../media/image270.jpeg"/><Relationship Id="rId5" Type="http://schemas.openxmlformats.org/officeDocument/2006/relationships/image" Target="../media/image251.png"/><Relationship Id="rId15" Type="http://schemas.openxmlformats.org/officeDocument/2006/relationships/image" Target="../media/image261.jpeg"/><Relationship Id="rId23" Type="http://schemas.openxmlformats.org/officeDocument/2006/relationships/image" Target="../media/image269.jpeg"/><Relationship Id="rId10" Type="http://schemas.openxmlformats.org/officeDocument/2006/relationships/image" Target="../media/image256.jpeg"/><Relationship Id="rId19" Type="http://schemas.openxmlformats.org/officeDocument/2006/relationships/image" Target="../media/image265.jpeg"/><Relationship Id="rId4" Type="http://schemas.openxmlformats.org/officeDocument/2006/relationships/image" Target="../media/image250.jpeg"/><Relationship Id="rId9" Type="http://schemas.openxmlformats.org/officeDocument/2006/relationships/image" Target="../media/image255.jpeg"/><Relationship Id="rId14" Type="http://schemas.openxmlformats.org/officeDocument/2006/relationships/image" Target="../media/image260.jpeg"/><Relationship Id="rId22" Type="http://schemas.openxmlformats.org/officeDocument/2006/relationships/image" Target="../media/image268.jpeg"/><Relationship Id="rId27" Type="http://schemas.openxmlformats.org/officeDocument/2006/relationships/image" Target="../media/image273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1.jpeg"/><Relationship Id="rId13" Type="http://schemas.openxmlformats.org/officeDocument/2006/relationships/image" Target="../media/image286.jpeg"/><Relationship Id="rId18" Type="http://schemas.openxmlformats.org/officeDocument/2006/relationships/image" Target="../media/image291.png"/><Relationship Id="rId3" Type="http://schemas.openxmlformats.org/officeDocument/2006/relationships/image" Target="../media/image276.png"/><Relationship Id="rId21" Type="http://schemas.openxmlformats.org/officeDocument/2006/relationships/image" Target="../media/image294.jpeg"/><Relationship Id="rId7" Type="http://schemas.openxmlformats.org/officeDocument/2006/relationships/image" Target="../media/image280.jpeg"/><Relationship Id="rId12" Type="http://schemas.openxmlformats.org/officeDocument/2006/relationships/image" Target="../media/image285.jpeg"/><Relationship Id="rId17" Type="http://schemas.openxmlformats.org/officeDocument/2006/relationships/image" Target="../media/image290.png"/><Relationship Id="rId2" Type="http://schemas.openxmlformats.org/officeDocument/2006/relationships/image" Target="../media/image275.jpeg"/><Relationship Id="rId16" Type="http://schemas.openxmlformats.org/officeDocument/2006/relationships/image" Target="../media/image289.png"/><Relationship Id="rId20" Type="http://schemas.openxmlformats.org/officeDocument/2006/relationships/image" Target="../media/image293.png"/><Relationship Id="rId1" Type="http://schemas.openxmlformats.org/officeDocument/2006/relationships/image" Target="../media/image274.jpeg"/><Relationship Id="rId6" Type="http://schemas.openxmlformats.org/officeDocument/2006/relationships/image" Target="../media/image279.jpeg"/><Relationship Id="rId11" Type="http://schemas.openxmlformats.org/officeDocument/2006/relationships/image" Target="../media/image284.jpeg"/><Relationship Id="rId5" Type="http://schemas.openxmlformats.org/officeDocument/2006/relationships/image" Target="../media/image278.jpeg"/><Relationship Id="rId15" Type="http://schemas.openxmlformats.org/officeDocument/2006/relationships/image" Target="../media/image288.png"/><Relationship Id="rId10" Type="http://schemas.openxmlformats.org/officeDocument/2006/relationships/image" Target="../media/image283.jpeg"/><Relationship Id="rId19" Type="http://schemas.openxmlformats.org/officeDocument/2006/relationships/image" Target="../media/image292.png"/><Relationship Id="rId4" Type="http://schemas.openxmlformats.org/officeDocument/2006/relationships/image" Target="../media/image277.jpeg"/><Relationship Id="rId9" Type="http://schemas.openxmlformats.org/officeDocument/2006/relationships/image" Target="../media/image282.jpeg"/><Relationship Id="rId14" Type="http://schemas.openxmlformats.org/officeDocument/2006/relationships/image" Target="../media/image287.png"/><Relationship Id="rId22" Type="http://schemas.openxmlformats.org/officeDocument/2006/relationships/image" Target="../media/image2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11</xdr:row>
      <xdr:rowOff>15240</xdr:rowOff>
    </xdr:from>
    <xdr:to>
      <xdr:col>0</xdr:col>
      <xdr:colOff>1752600</xdr:colOff>
      <xdr:row>14</xdr:row>
      <xdr:rowOff>350520</xdr:rowOff>
    </xdr:to>
    <xdr:pic>
      <xdr:nvPicPr>
        <xdr:cNvPr id="10717" name="Рисунок 7" descr="DSC_2806.jpg">
          <a:extLst>
            <a:ext uri="{FF2B5EF4-FFF2-40B4-BE49-F238E27FC236}">
              <a16:creationId xmlns:a16="http://schemas.microsoft.com/office/drawing/2014/main" id="{00000000-0008-0000-0000-0000DD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80" y="3230880"/>
          <a:ext cx="1569720" cy="1432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</xdr:row>
      <xdr:rowOff>198120</xdr:rowOff>
    </xdr:from>
    <xdr:to>
      <xdr:col>0</xdr:col>
      <xdr:colOff>1684020</xdr:colOff>
      <xdr:row>22</xdr:row>
      <xdr:rowOff>198120</xdr:rowOff>
    </xdr:to>
    <xdr:pic>
      <xdr:nvPicPr>
        <xdr:cNvPr id="10718" name="Рисунок 8" descr="DSC_2807.jpg">
          <a:extLst>
            <a:ext uri="{FF2B5EF4-FFF2-40B4-BE49-F238E27FC236}">
              <a16:creationId xmlns:a16="http://schemas.microsoft.com/office/drawing/2014/main" id="{00000000-0008-0000-0000-0000DE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5974080"/>
          <a:ext cx="164592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556260</xdr:colOff>
      <xdr:row>24</xdr:row>
      <xdr:rowOff>60960</xdr:rowOff>
    </xdr:from>
    <xdr:to>
      <xdr:col>0</xdr:col>
      <xdr:colOff>1531620</xdr:colOff>
      <xdr:row>26</xdr:row>
      <xdr:rowOff>251460</xdr:rowOff>
    </xdr:to>
    <xdr:pic>
      <xdr:nvPicPr>
        <xdr:cNvPr id="10719" name="Рисунок 9" descr="DSC_2810.jpg">
          <a:extLst>
            <a:ext uri="{FF2B5EF4-FFF2-40B4-BE49-F238E27FC236}">
              <a16:creationId xmlns:a16="http://schemas.microsoft.com/office/drawing/2014/main" id="{00000000-0008-0000-0000-0000DF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8031480"/>
          <a:ext cx="9753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556260</xdr:colOff>
      <xdr:row>30</xdr:row>
      <xdr:rowOff>60960</xdr:rowOff>
    </xdr:from>
    <xdr:to>
      <xdr:col>0</xdr:col>
      <xdr:colOff>1569720</xdr:colOff>
      <xdr:row>32</xdr:row>
      <xdr:rowOff>251460</xdr:rowOff>
    </xdr:to>
    <xdr:pic>
      <xdr:nvPicPr>
        <xdr:cNvPr id="10720" name="Рисунок 10" descr="DSC_2809.jpg">
          <a:extLst>
            <a:ext uri="{FF2B5EF4-FFF2-40B4-BE49-F238E27FC236}">
              <a16:creationId xmlns:a16="http://schemas.microsoft.com/office/drawing/2014/main" id="{00000000-0008-0000-0000-0000E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10226040"/>
          <a:ext cx="10134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27</xdr:row>
      <xdr:rowOff>76200</xdr:rowOff>
    </xdr:from>
    <xdr:to>
      <xdr:col>0</xdr:col>
      <xdr:colOff>1569720</xdr:colOff>
      <xdr:row>29</xdr:row>
      <xdr:rowOff>236220</xdr:rowOff>
    </xdr:to>
    <xdr:pic>
      <xdr:nvPicPr>
        <xdr:cNvPr id="10721" name="Рисунок 11" descr="DSC_2799.jpg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9144000"/>
          <a:ext cx="998220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358140</xdr:colOff>
      <xdr:row>50</xdr:row>
      <xdr:rowOff>213360</xdr:rowOff>
    </xdr:from>
    <xdr:to>
      <xdr:col>0</xdr:col>
      <xdr:colOff>1447800</xdr:colOff>
      <xdr:row>52</xdr:row>
      <xdr:rowOff>381001</xdr:rowOff>
    </xdr:to>
    <xdr:pic>
      <xdr:nvPicPr>
        <xdr:cNvPr id="10722" name="Рисунок 12" descr="DSC_3338.jpg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140" y="18859500"/>
          <a:ext cx="108966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541020</xdr:colOff>
      <xdr:row>57</xdr:row>
      <xdr:rowOff>45720</xdr:rowOff>
    </xdr:from>
    <xdr:to>
      <xdr:col>0</xdr:col>
      <xdr:colOff>1562100</xdr:colOff>
      <xdr:row>59</xdr:row>
      <xdr:rowOff>213360</xdr:rowOff>
    </xdr:to>
    <xdr:pic>
      <xdr:nvPicPr>
        <xdr:cNvPr id="10723" name="Рисунок 13" descr="DSC_2803.jpg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1020" y="20246340"/>
          <a:ext cx="102108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464820</xdr:colOff>
      <xdr:row>60</xdr:row>
      <xdr:rowOff>91440</xdr:rowOff>
    </xdr:from>
    <xdr:to>
      <xdr:col>0</xdr:col>
      <xdr:colOff>1562100</xdr:colOff>
      <xdr:row>62</xdr:row>
      <xdr:rowOff>182878</xdr:rowOff>
    </xdr:to>
    <xdr:pic>
      <xdr:nvPicPr>
        <xdr:cNvPr id="10724" name="Рисунок 14" descr="DSC_3337.jpg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820" y="21457920"/>
          <a:ext cx="109728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70</xdr:row>
      <xdr:rowOff>213360</xdr:rowOff>
    </xdr:from>
    <xdr:to>
      <xdr:col>0</xdr:col>
      <xdr:colOff>1844040</xdr:colOff>
      <xdr:row>72</xdr:row>
      <xdr:rowOff>243841</xdr:rowOff>
    </xdr:to>
    <xdr:pic>
      <xdr:nvPicPr>
        <xdr:cNvPr id="10725" name="Рисунок 19" descr="DSC_2551.jpg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" y="25466040"/>
          <a:ext cx="167640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77</xdr:row>
      <xdr:rowOff>53340</xdr:rowOff>
    </xdr:from>
    <xdr:to>
      <xdr:col>0</xdr:col>
      <xdr:colOff>1348740</xdr:colOff>
      <xdr:row>79</xdr:row>
      <xdr:rowOff>144781</xdr:rowOff>
    </xdr:to>
    <xdr:pic>
      <xdr:nvPicPr>
        <xdr:cNvPr id="10726" name="Рисунок 20" descr="DSC_2553.jpg">
          <a:extLst>
            <a:ext uri="{FF2B5EF4-FFF2-40B4-BE49-F238E27FC236}">
              <a16:creationId xmlns:a16="http://schemas.microsoft.com/office/drawing/2014/main" id="{00000000-0008-0000-0000-0000E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28026360"/>
          <a:ext cx="85344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74</xdr:row>
      <xdr:rowOff>45720</xdr:rowOff>
    </xdr:from>
    <xdr:to>
      <xdr:col>0</xdr:col>
      <xdr:colOff>1539240</xdr:colOff>
      <xdr:row>76</xdr:row>
      <xdr:rowOff>320041</xdr:rowOff>
    </xdr:to>
    <xdr:pic>
      <xdr:nvPicPr>
        <xdr:cNvPr id="10727" name="Рисунок 21" descr="DSC_2804.jpg">
          <a:extLst>
            <a:ext uri="{FF2B5EF4-FFF2-40B4-BE49-F238E27FC236}">
              <a16:creationId xmlns:a16="http://schemas.microsoft.com/office/drawing/2014/main" id="{00000000-0008-0000-0000-0000E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26852880"/>
          <a:ext cx="1287780" cy="1051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198120</xdr:colOff>
      <xdr:row>80</xdr:row>
      <xdr:rowOff>55245</xdr:rowOff>
    </xdr:from>
    <xdr:to>
      <xdr:col>0</xdr:col>
      <xdr:colOff>1600200</xdr:colOff>
      <xdr:row>82</xdr:row>
      <xdr:rowOff>207644</xdr:rowOff>
    </xdr:to>
    <xdr:pic>
      <xdr:nvPicPr>
        <xdr:cNvPr id="10728" name="Рисунок 22" descr="DSC_2928.jpg">
          <a:extLst>
            <a:ext uri="{FF2B5EF4-FFF2-40B4-BE49-F238E27FC236}">
              <a16:creationId xmlns:a16="http://schemas.microsoft.com/office/drawing/2014/main" id="{00000000-0008-0000-0000-0000E8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" y="30278070"/>
          <a:ext cx="140208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487680</xdr:colOff>
      <xdr:row>84</xdr:row>
      <xdr:rowOff>236220</xdr:rowOff>
    </xdr:from>
    <xdr:to>
      <xdr:col>0</xdr:col>
      <xdr:colOff>1242060</xdr:colOff>
      <xdr:row>87</xdr:row>
      <xdr:rowOff>106680</xdr:rowOff>
    </xdr:to>
    <xdr:pic>
      <xdr:nvPicPr>
        <xdr:cNvPr id="10729" name="Рисунок 23" descr="DSC_2272.jpg">
          <a:extLst>
            <a:ext uri="{FF2B5EF4-FFF2-40B4-BE49-F238E27FC236}">
              <a16:creationId xmlns:a16="http://schemas.microsoft.com/office/drawing/2014/main" id="{00000000-0008-0000-0000-0000E9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" y="30929580"/>
          <a:ext cx="7543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624840</xdr:colOff>
      <xdr:row>141</xdr:row>
      <xdr:rowOff>358140</xdr:rowOff>
    </xdr:from>
    <xdr:to>
      <xdr:col>0</xdr:col>
      <xdr:colOff>1211580</xdr:colOff>
      <xdr:row>144</xdr:row>
      <xdr:rowOff>158116</xdr:rowOff>
    </xdr:to>
    <xdr:pic>
      <xdr:nvPicPr>
        <xdr:cNvPr id="10731" name="Рисунок 39" descr="DSC_2542.jpg">
          <a:extLst>
            <a:ext uri="{FF2B5EF4-FFF2-40B4-BE49-F238E27FC236}">
              <a16:creationId xmlns:a16="http://schemas.microsoft.com/office/drawing/2014/main" id="{00000000-0008-0000-0000-0000E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4840" y="48150780"/>
          <a:ext cx="58674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297180</xdr:colOff>
      <xdr:row>156</xdr:row>
      <xdr:rowOff>137160</xdr:rowOff>
    </xdr:from>
    <xdr:to>
      <xdr:col>0</xdr:col>
      <xdr:colOff>1569720</xdr:colOff>
      <xdr:row>159</xdr:row>
      <xdr:rowOff>200024</xdr:rowOff>
    </xdr:to>
    <xdr:pic>
      <xdr:nvPicPr>
        <xdr:cNvPr id="10732" name="Рисунок 42" descr="DSC_2801.jpg">
          <a:extLst>
            <a:ext uri="{FF2B5EF4-FFF2-40B4-BE49-F238E27FC236}">
              <a16:creationId xmlns:a16="http://schemas.microsoft.com/office/drawing/2014/main" id="{00000000-0008-0000-0000-0000EC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" y="53469540"/>
          <a:ext cx="1272540" cy="112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487680</xdr:colOff>
      <xdr:row>109</xdr:row>
      <xdr:rowOff>160020</xdr:rowOff>
    </xdr:from>
    <xdr:to>
      <xdr:col>0</xdr:col>
      <xdr:colOff>1318260</xdr:colOff>
      <xdr:row>111</xdr:row>
      <xdr:rowOff>137160</xdr:rowOff>
    </xdr:to>
    <xdr:pic>
      <xdr:nvPicPr>
        <xdr:cNvPr id="10733" name="Рисунок 2">
          <a:extLst>
            <a:ext uri="{FF2B5EF4-FFF2-40B4-BE49-F238E27FC236}">
              <a16:creationId xmlns:a16="http://schemas.microsoft.com/office/drawing/2014/main" id="{00000000-0008-0000-0000-0000ED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" y="33185100"/>
          <a:ext cx="83058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434340</xdr:colOff>
      <xdr:row>112</xdr:row>
      <xdr:rowOff>53340</xdr:rowOff>
    </xdr:from>
    <xdr:to>
      <xdr:col>0</xdr:col>
      <xdr:colOff>1295400</xdr:colOff>
      <xdr:row>114</xdr:row>
      <xdr:rowOff>160019</xdr:rowOff>
    </xdr:to>
    <xdr:pic>
      <xdr:nvPicPr>
        <xdr:cNvPr id="10734" name="Рисунок 3">
          <a:extLst>
            <a:ext uri="{FF2B5EF4-FFF2-40B4-BE49-F238E27FC236}">
              <a16:creationId xmlns:a16="http://schemas.microsoft.com/office/drawing/2014/main" id="{00000000-0008-0000-0000-0000EE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340" y="34244280"/>
          <a:ext cx="86106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388620</xdr:colOff>
      <xdr:row>116</xdr:row>
      <xdr:rowOff>175260</xdr:rowOff>
    </xdr:from>
    <xdr:to>
      <xdr:col>0</xdr:col>
      <xdr:colOff>1615440</xdr:colOff>
      <xdr:row>118</xdr:row>
      <xdr:rowOff>243843</xdr:rowOff>
    </xdr:to>
    <xdr:pic>
      <xdr:nvPicPr>
        <xdr:cNvPr id="10735" name="Рисунок 5">
          <a:extLst>
            <a:ext uri="{FF2B5EF4-FFF2-40B4-BE49-F238E27FC236}">
              <a16:creationId xmlns:a16="http://schemas.microsoft.com/office/drawing/2014/main" id="{00000000-0008-0000-0000-0000EF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620" y="35920680"/>
          <a:ext cx="122682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464820</xdr:colOff>
      <xdr:row>119</xdr:row>
      <xdr:rowOff>91440</xdr:rowOff>
    </xdr:from>
    <xdr:to>
      <xdr:col>0</xdr:col>
      <xdr:colOff>1531620</xdr:colOff>
      <xdr:row>121</xdr:row>
      <xdr:rowOff>320042</xdr:rowOff>
    </xdr:to>
    <xdr:pic>
      <xdr:nvPicPr>
        <xdr:cNvPr id="10736" name="Рисунок 16">
          <a:extLst>
            <a:ext uri="{FF2B5EF4-FFF2-40B4-BE49-F238E27FC236}">
              <a16:creationId xmlns:a16="http://schemas.microsoft.com/office/drawing/2014/main" id="{00000000-0008-0000-0000-0000F0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820" y="37002720"/>
          <a:ext cx="106680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281940</xdr:colOff>
      <xdr:row>128</xdr:row>
      <xdr:rowOff>53340</xdr:rowOff>
    </xdr:from>
    <xdr:to>
      <xdr:col>0</xdr:col>
      <xdr:colOff>1432560</xdr:colOff>
      <xdr:row>130</xdr:row>
      <xdr:rowOff>114303</xdr:rowOff>
    </xdr:to>
    <xdr:pic>
      <xdr:nvPicPr>
        <xdr:cNvPr id="10737" name="Рисунок 29">
          <a:extLst>
            <a:ext uri="{FF2B5EF4-FFF2-40B4-BE49-F238E27FC236}">
              <a16:creationId xmlns:a16="http://schemas.microsoft.com/office/drawing/2014/main" id="{00000000-0008-0000-0000-0000F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" y="40462200"/>
          <a:ext cx="115062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403860</xdr:colOff>
      <xdr:row>122</xdr:row>
      <xdr:rowOff>53340</xdr:rowOff>
    </xdr:from>
    <xdr:to>
      <xdr:col>0</xdr:col>
      <xdr:colOff>1623060</xdr:colOff>
      <xdr:row>124</xdr:row>
      <xdr:rowOff>381001</xdr:rowOff>
    </xdr:to>
    <xdr:pic>
      <xdr:nvPicPr>
        <xdr:cNvPr id="10738" name="Рисунок 30">
          <a:extLst>
            <a:ext uri="{FF2B5EF4-FFF2-40B4-BE49-F238E27FC236}">
              <a16:creationId xmlns:a16="http://schemas.microsoft.com/office/drawing/2014/main" id="{00000000-0008-0000-0000-0000F2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860" y="38130480"/>
          <a:ext cx="12192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125</xdr:row>
      <xdr:rowOff>38100</xdr:rowOff>
    </xdr:from>
    <xdr:to>
      <xdr:col>0</xdr:col>
      <xdr:colOff>1348740</xdr:colOff>
      <xdr:row>127</xdr:row>
      <xdr:rowOff>320041</xdr:rowOff>
    </xdr:to>
    <xdr:pic>
      <xdr:nvPicPr>
        <xdr:cNvPr id="10739" name="Рисунок 31">
          <a:extLst>
            <a:ext uri="{FF2B5EF4-FFF2-40B4-BE49-F238E27FC236}">
              <a16:creationId xmlns:a16="http://schemas.microsoft.com/office/drawing/2014/main" id="{00000000-0008-0000-0000-0000F3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" y="39281100"/>
          <a:ext cx="85344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281940</xdr:colOff>
      <xdr:row>235</xdr:row>
      <xdr:rowOff>45720</xdr:rowOff>
    </xdr:from>
    <xdr:to>
      <xdr:col>0</xdr:col>
      <xdr:colOff>815340</xdr:colOff>
      <xdr:row>238</xdr:row>
      <xdr:rowOff>259081</xdr:rowOff>
    </xdr:to>
    <xdr:pic>
      <xdr:nvPicPr>
        <xdr:cNvPr id="10740" name="Рисунок 32">
          <a:extLst>
            <a:ext uri="{FF2B5EF4-FFF2-40B4-BE49-F238E27FC236}">
              <a16:creationId xmlns:a16="http://schemas.microsoft.com/office/drawing/2014/main" id="{00000000-0008-0000-0000-0000F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" y="77967840"/>
          <a:ext cx="533400" cy="126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376131</xdr:colOff>
      <xdr:row>212</xdr:row>
      <xdr:rowOff>71330</xdr:rowOff>
    </xdr:from>
    <xdr:to>
      <xdr:col>0</xdr:col>
      <xdr:colOff>910167</xdr:colOff>
      <xdr:row>214</xdr:row>
      <xdr:rowOff>265072</xdr:rowOff>
    </xdr:to>
    <xdr:pic>
      <xdr:nvPicPr>
        <xdr:cNvPr id="10741" name="Рисунок 72">
          <a:extLst>
            <a:ext uri="{FF2B5EF4-FFF2-40B4-BE49-F238E27FC236}">
              <a16:creationId xmlns:a16="http://schemas.microsoft.com/office/drawing/2014/main" id="{00000000-0008-0000-0000-0000F5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131" y="78362597"/>
          <a:ext cx="534036" cy="89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221</xdr:row>
      <xdr:rowOff>53340</xdr:rowOff>
    </xdr:from>
    <xdr:to>
      <xdr:col>0</xdr:col>
      <xdr:colOff>1348740</xdr:colOff>
      <xdr:row>223</xdr:row>
      <xdr:rowOff>251460</xdr:rowOff>
    </xdr:to>
    <xdr:pic>
      <xdr:nvPicPr>
        <xdr:cNvPr id="10742" name="Рисунок 73">
          <a:extLst>
            <a:ext uri="{FF2B5EF4-FFF2-40B4-BE49-F238E27FC236}">
              <a16:creationId xmlns:a16="http://schemas.microsoft.com/office/drawing/2014/main" id="{00000000-0008-0000-0000-0000F6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73030080"/>
          <a:ext cx="100584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388620</xdr:colOff>
      <xdr:row>218</xdr:row>
      <xdr:rowOff>68580</xdr:rowOff>
    </xdr:from>
    <xdr:to>
      <xdr:col>0</xdr:col>
      <xdr:colOff>1333500</xdr:colOff>
      <xdr:row>220</xdr:row>
      <xdr:rowOff>243839</xdr:rowOff>
    </xdr:to>
    <xdr:pic>
      <xdr:nvPicPr>
        <xdr:cNvPr id="10743" name="Рисунок 74">
          <a:extLst>
            <a:ext uri="{FF2B5EF4-FFF2-40B4-BE49-F238E27FC236}">
              <a16:creationId xmlns:a16="http://schemas.microsoft.com/office/drawing/2014/main" id="{00000000-0008-0000-0000-0000F7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620" y="71993760"/>
          <a:ext cx="94488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358140</xdr:colOff>
      <xdr:row>227</xdr:row>
      <xdr:rowOff>53340</xdr:rowOff>
    </xdr:from>
    <xdr:to>
      <xdr:col>0</xdr:col>
      <xdr:colOff>1303020</xdr:colOff>
      <xdr:row>229</xdr:row>
      <xdr:rowOff>281939</xdr:rowOff>
    </xdr:to>
    <xdr:pic>
      <xdr:nvPicPr>
        <xdr:cNvPr id="10744" name="Рисунок 75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140" y="75171300"/>
          <a:ext cx="94488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388620</xdr:colOff>
      <xdr:row>224</xdr:row>
      <xdr:rowOff>68580</xdr:rowOff>
    </xdr:from>
    <xdr:to>
      <xdr:col>0</xdr:col>
      <xdr:colOff>1211580</xdr:colOff>
      <xdr:row>226</xdr:row>
      <xdr:rowOff>289562</xdr:rowOff>
    </xdr:to>
    <xdr:pic>
      <xdr:nvPicPr>
        <xdr:cNvPr id="10745" name="Рисунок 76">
          <a:extLst>
            <a:ext uri="{FF2B5EF4-FFF2-40B4-BE49-F238E27FC236}">
              <a16:creationId xmlns:a16="http://schemas.microsoft.com/office/drawing/2014/main" id="{00000000-0008-0000-0000-0000F9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620" y="74096880"/>
          <a:ext cx="8229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162</xdr:row>
      <xdr:rowOff>53340</xdr:rowOff>
    </xdr:from>
    <xdr:to>
      <xdr:col>0</xdr:col>
      <xdr:colOff>1562100</xdr:colOff>
      <xdr:row>164</xdr:row>
      <xdr:rowOff>274320</xdr:rowOff>
    </xdr:to>
    <xdr:pic>
      <xdr:nvPicPr>
        <xdr:cNvPr id="10746" name="Рисунок 77">
          <a:extLst>
            <a:ext uri="{FF2B5EF4-FFF2-40B4-BE49-F238E27FC236}">
              <a16:creationId xmlns:a16="http://schemas.microsoft.com/office/drawing/2014/main" id="{00000000-0008-0000-0000-0000FA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55504080"/>
          <a:ext cx="125730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165</xdr:row>
      <xdr:rowOff>144780</xdr:rowOff>
    </xdr:from>
    <xdr:to>
      <xdr:col>0</xdr:col>
      <xdr:colOff>1584960</xdr:colOff>
      <xdr:row>167</xdr:row>
      <xdr:rowOff>274320</xdr:rowOff>
    </xdr:to>
    <xdr:pic>
      <xdr:nvPicPr>
        <xdr:cNvPr id="10747" name="Рисунок 78">
          <a:extLst>
            <a:ext uri="{FF2B5EF4-FFF2-40B4-BE49-F238E27FC236}">
              <a16:creationId xmlns:a16="http://schemas.microsoft.com/office/drawing/2014/main" id="{00000000-0008-0000-0000-0000FB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56647080"/>
          <a:ext cx="1333500" cy="83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586740</xdr:colOff>
      <xdr:row>168</xdr:row>
      <xdr:rowOff>152400</xdr:rowOff>
    </xdr:from>
    <xdr:to>
      <xdr:col>0</xdr:col>
      <xdr:colOff>1211580</xdr:colOff>
      <xdr:row>170</xdr:row>
      <xdr:rowOff>68580</xdr:rowOff>
    </xdr:to>
    <xdr:pic>
      <xdr:nvPicPr>
        <xdr:cNvPr id="10748" name="Рисунок 79">
          <a:extLst>
            <a:ext uri="{FF2B5EF4-FFF2-40B4-BE49-F238E27FC236}">
              <a16:creationId xmlns:a16="http://schemas.microsoft.com/office/drawing/2014/main" id="{00000000-0008-0000-0000-0000FC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" y="57706260"/>
          <a:ext cx="62484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556260</xdr:colOff>
      <xdr:row>63</xdr:row>
      <xdr:rowOff>45720</xdr:rowOff>
    </xdr:from>
    <xdr:to>
      <xdr:col>0</xdr:col>
      <xdr:colOff>1569720</xdr:colOff>
      <xdr:row>65</xdr:row>
      <xdr:rowOff>236219</xdr:rowOff>
    </xdr:to>
    <xdr:pic>
      <xdr:nvPicPr>
        <xdr:cNvPr id="10749" name="Picture 2">
          <a:extLst>
            <a:ext uri="{FF2B5EF4-FFF2-40B4-BE49-F238E27FC236}">
              <a16:creationId xmlns:a16="http://schemas.microsoft.com/office/drawing/2014/main" id="{00000000-0008-0000-0000-0000F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22578060"/>
          <a:ext cx="101346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281147</xdr:colOff>
      <xdr:row>231</xdr:row>
      <xdr:rowOff>83545</xdr:rowOff>
    </xdr:from>
    <xdr:to>
      <xdr:col>0</xdr:col>
      <xdr:colOff>845027</xdr:colOff>
      <xdr:row>234</xdr:row>
      <xdr:rowOff>258598</xdr:rowOff>
    </xdr:to>
    <xdr:pic>
      <xdr:nvPicPr>
        <xdr:cNvPr id="10750" name="Рисунок 49" descr="DSC_2911.jpg">
          <a:extLst>
            <a:ext uri="{FF2B5EF4-FFF2-40B4-BE49-F238E27FC236}">
              <a16:creationId xmlns:a16="http://schemas.microsoft.com/office/drawing/2014/main" id="{00000000-0008-0000-0000-0000FE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147" y="86041283"/>
          <a:ext cx="563880" cy="123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</xdr:colOff>
      <xdr:row>369</xdr:row>
      <xdr:rowOff>259080</xdr:rowOff>
    </xdr:from>
    <xdr:to>
      <xdr:col>0</xdr:col>
      <xdr:colOff>1798320</xdr:colOff>
      <xdr:row>373</xdr:row>
      <xdr:rowOff>91437</xdr:rowOff>
    </xdr:to>
    <xdr:pic>
      <xdr:nvPicPr>
        <xdr:cNvPr id="10751" name="Рисунок 63" descr="truba mvi.jpg">
          <a:extLst>
            <a:ext uri="{FF2B5EF4-FFF2-40B4-BE49-F238E27FC236}">
              <a16:creationId xmlns:a16="http://schemas.microsoft.com/office/drawing/2014/main" id="{00000000-0008-0000-0000-0000FF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0020" y="110109000"/>
          <a:ext cx="163830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525780</xdr:colOff>
      <xdr:row>258</xdr:row>
      <xdr:rowOff>175260</xdr:rowOff>
    </xdr:from>
    <xdr:to>
      <xdr:col>1</xdr:col>
      <xdr:colOff>1524000</xdr:colOff>
      <xdr:row>266</xdr:row>
      <xdr:rowOff>194313</xdr:rowOff>
    </xdr:to>
    <xdr:pic>
      <xdr:nvPicPr>
        <xdr:cNvPr id="10766" name="Рисунок 81" descr="MS.406.06.tif">
          <a:extLst>
            <a:ext uri="{FF2B5EF4-FFF2-40B4-BE49-F238E27FC236}">
              <a16:creationId xmlns:a16="http://schemas.microsoft.com/office/drawing/2014/main" id="{00000000-0008-0000-0000-00000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25780" y="82631280"/>
          <a:ext cx="2918460" cy="279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624840</xdr:colOff>
      <xdr:row>268</xdr:row>
      <xdr:rowOff>327660</xdr:rowOff>
    </xdr:from>
    <xdr:to>
      <xdr:col>1</xdr:col>
      <xdr:colOff>1356360</xdr:colOff>
      <xdr:row>277</xdr:row>
      <xdr:rowOff>201930</xdr:rowOff>
    </xdr:to>
    <xdr:pic>
      <xdr:nvPicPr>
        <xdr:cNvPr id="10767" name="Рисунок 83" descr="MS.506.06.tif">
          <a:extLst>
            <a:ext uri="{FF2B5EF4-FFF2-40B4-BE49-F238E27FC236}">
              <a16:creationId xmlns:a16="http://schemas.microsoft.com/office/drawing/2014/main" id="{00000000-0008-0000-0000-00000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24840" y="86189820"/>
          <a:ext cx="2651760" cy="2903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601980</xdr:colOff>
      <xdr:row>307</xdr:row>
      <xdr:rowOff>38100</xdr:rowOff>
    </xdr:from>
    <xdr:to>
      <xdr:col>0</xdr:col>
      <xdr:colOff>1135380</xdr:colOff>
      <xdr:row>309</xdr:row>
      <xdr:rowOff>251454</xdr:rowOff>
    </xdr:to>
    <xdr:pic>
      <xdr:nvPicPr>
        <xdr:cNvPr id="10768" name="Рисунок 91" descr="MC.201.06.tif">
          <a:extLst>
            <a:ext uri="{FF2B5EF4-FFF2-40B4-BE49-F238E27FC236}">
              <a16:creationId xmlns:a16="http://schemas.microsoft.com/office/drawing/2014/main" id="{00000000-0008-0000-0000-00001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1980" y="98450400"/>
          <a:ext cx="53340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328</xdr:row>
      <xdr:rowOff>38100</xdr:rowOff>
    </xdr:from>
    <xdr:to>
      <xdr:col>0</xdr:col>
      <xdr:colOff>480060</xdr:colOff>
      <xdr:row>330</xdr:row>
      <xdr:rowOff>140973</xdr:rowOff>
    </xdr:to>
    <xdr:pic>
      <xdr:nvPicPr>
        <xdr:cNvPr id="10769" name="Рисунок 100" descr="MC.101.06.tif">
          <a:extLst>
            <a:ext uri="{FF2B5EF4-FFF2-40B4-BE49-F238E27FC236}">
              <a16:creationId xmlns:a16="http://schemas.microsoft.com/office/drawing/2014/main" id="{00000000-0008-0000-0000-00001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102511860"/>
          <a:ext cx="22860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518160</xdr:colOff>
      <xdr:row>331</xdr:row>
      <xdr:rowOff>327660</xdr:rowOff>
    </xdr:from>
    <xdr:to>
      <xdr:col>0</xdr:col>
      <xdr:colOff>1470660</xdr:colOff>
      <xdr:row>333</xdr:row>
      <xdr:rowOff>91443</xdr:rowOff>
    </xdr:to>
    <xdr:pic>
      <xdr:nvPicPr>
        <xdr:cNvPr id="10770" name="Рисунок 103" descr="MC.401.06.tif">
          <a:extLst>
            <a:ext uri="{FF2B5EF4-FFF2-40B4-BE49-F238E27FC236}">
              <a16:creationId xmlns:a16="http://schemas.microsoft.com/office/drawing/2014/main" id="{00000000-0008-0000-0000-00001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160" y="103769160"/>
          <a:ext cx="95250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388620</xdr:colOff>
      <xdr:row>319</xdr:row>
      <xdr:rowOff>83820</xdr:rowOff>
    </xdr:from>
    <xdr:to>
      <xdr:col>0</xdr:col>
      <xdr:colOff>1569720</xdr:colOff>
      <xdr:row>321</xdr:row>
      <xdr:rowOff>213356</xdr:rowOff>
    </xdr:to>
    <xdr:pic>
      <xdr:nvPicPr>
        <xdr:cNvPr id="10771" name="Рисунок 73" descr="DSCF5962.jpg">
          <a:extLst>
            <a:ext uri="{FF2B5EF4-FFF2-40B4-BE49-F238E27FC236}">
              <a16:creationId xmlns:a16="http://schemas.microsoft.com/office/drawing/2014/main" id="{00000000-0008-0000-0000-00001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620" y="101582220"/>
          <a:ext cx="118110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358140</xdr:colOff>
      <xdr:row>432</xdr:row>
      <xdr:rowOff>45720</xdr:rowOff>
    </xdr:from>
    <xdr:to>
      <xdr:col>0</xdr:col>
      <xdr:colOff>1508760</xdr:colOff>
      <xdr:row>434</xdr:row>
      <xdr:rowOff>251462</xdr:rowOff>
    </xdr:to>
    <xdr:pic>
      <xdr:nvPicPr>
        <xdr:cNvPr id="10775" name="Рисунок 87" descr="SE.510.06.jpg">
          <a:extLst>
            <a:ext uri="{FF2B5EF4-FFF2-40B4-BE49-F238E27FC236}">
              <a16:creationId xmlns:a16="http://schemas.microsoft.com/office/drawing/2014/main" id="{00000000-0008-0000-0000-00001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140" y="112044480"/>
          <a:ext cx="1150620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601980</xdr:colOff>
      <xdr:row>438</xdr:row>
      <xdr:rowOff>30480</xdr:rowOff>
    </xdr:from>
    <xdr:to>
      <xdr:col>0</xdr:col>
      <xdr:colOff>1348740</xdr:colOff>
      <xdr:row>440</xdr:row>
      <xdr:rowOff>281944</xdr:rowOff>
    </xdr:to>
    <xdr:pic>
      <xdr:nvPicPr>
        <xdr:cNvPr id="10776" name="Рисунок 88" descr="SE.520.05.jpg">
          <a:extLst>
            <a:ext uri="{FF2B5EF4-FFF2-40B4-BE49-F238E27FC236}">
              <a16:creationId xmlns:a16="http://schemas.microsoft.com/office/drawing/2014/main" id="{00000000-0008-0000-0000-00001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1980" y="113057940"/>
          <a:ext cx="7467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525780</xdr:colOff>
      <xdr:row>441</xdr:row>
      <xdr:rowOff>259080</xdr:rowOff>
    </xdr:from>
    <xdr:to>
      <xdr:col>0</xdr:col>
      <xdr:colOff>1295400</xdr:colOff>
      <xdr:row>445</xdr:row>
      <xdr:rowOff>45720</xdr:rowOff>
    </xdr:to>
    <xdr:pic>
      <xdr:nvPicPr>
        <xdr:cNvPr id="10777" name="Рисунок 89" descr="SE.6XX.04.jpg">
          <a:extLst>
            <a:ext uri="{FF2B5EF4-FFF2-40B4-BE49-F238E27FC236}">
              <a16:creationId xmlns:a16="http://schemas.microsoft.com/office/drawing/2014/main" id="{00000000-0008-0000-0000-00001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5780" y="114315240"/>
          <a:ext cx="76962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274320</xdr:colOff>
      <xdr:row>243</xdr:row>
      <xdr:rowOff>53340</xdr:rowOff>
    </xdr:from>
    <xdr:to>
      <xdr:col>0</xdr:col>
      <xdr:colOff>1609725</xdr:colOff>
      <xdr:row>245</xdr:row>
      <xdr:rowOff>278645</xdr:rowOff>
    </xdr:to>
    <xdr:pic>
      <xdr:nvPicPr>
        <xdr:cNvPr id="10778" name="Рисунок 90" descr="TR.712.05.jpg">
          <a:extLst>
            <a:ext uri="{FF2B5EF4-FFF2-40B4-BE49-F238E27FC236}">
              <a16:creationId xmlns:a16="http://schemas.microsoft.com/office/drawing/2014/main" id="{00000000-0008-0000-0000-00001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20" y="83006565"/>
          <a:ext cx="1335405" cy="853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320040</xdr:colOff>
      <xdr:row>240</xdr:row>
      <xdr:rowOff>30480</xdr:rowOff>
    </xdr:from>
    <xdr:to>
      <xdr:col>0</xdr:col>
      <xdr:colOff>1482752</xdr:colOff>
      <xdr:row>242</xdr:row>
      <xdr:rowOff>295279</xdr:rowOff>
    </xdr:to>
    <xdr:pic>
      <xdr:nvPicPr>
        <xdr:cNvPr id="10779" name="Рисунок 91" descr="TR.710.05.jpg">
          <a:extLst>
            <a:ext uri="{FF2B5EF4-FFF2-40B4-BE49-F238E27FC236}">
              <a16:creationId xmlns:a16="http://schemas.microsoft.com/office/drawing/2014/main" id="{00000000-0008-0000-0000-00001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040" y="81983580"/>
          <a:ext cx="1162712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</xdr:colOff>
      <xdr:row>0</xdr:row>
      <xdr:rowOff>156210</xdr:rowOff>
    </xdr:from>
    <xdr:to>
      <xdr:col>0</xdr:col>
      <xdr:colOff>1666597</xdr:colOff>
      <xdr:row>4</xdr:row>
      <xdr:rowOff>127860</xdr:rowOff>
    </xdr:to>
    <xdr:pic>
      <xdr:nvPicPr>
        <xdr:cNvPr id="10780" name="Рисунок 17" descr="logo.tif">
          <a:extLst>
            <a:ext uri="{FF2B5EF4-FFF2-40B4-BE49-F238E27FC236}">
              <a16:creationId xmlns:a16="http://schemas.microsoft.com/office/drawing/2014/main" id="{00000000-0008-0000-0000-00001C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3365" y="156210"/>
          <a:ext cx="1413232" cy="1076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373380</xdr:colOff>
      <xdr:row>304</xdr:row>
      <xdr:rowOff>17145</xdr:rowOff>
    </xdr:from>
    <xdr:to>
      <xdr:col>0</xdr:col>
      <xdr:colOff>1226820</xdr:colOff>
      <xdr:row>306</xdr:row>
      <xdr:rowOff>401952</xdr:rowOff>
    </xdr:to>
    <xdr:pic>
      <xdr:nvPicPr>
        <xdr:cNvPr id="10781" name="Рисунок 90" descr="MU.301.png">
          <a:extLst>
            <a:ext uri="{FF2B5EF4-FFF2-40B4-BE49-F238E27FC236}">
              <a16:creationId xmlns:a16="http://schemas.microsoft.com/office/drawing/2014/main" id="{00000000-0008-0000-0000-00001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" y="99658170"/>
          <a:ext cx="853440" cy="1242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822960</xdr:colOff>
      <xdr:row>310</xdr:row>
      <xdr:rowOff>106680</xdr:rowOff>
    </xdr:from>
    <xdr:to>
      <xdr:col>0</xdr:col>
      <xdr:colOff>1615440</xdr:colOff>
      <xdr:row>312</xdr:row>
      <xdr:rowOff>190495</xdr:rowOff>
    </xdr:to>
    <xdr:pic>
      <xdr:nvPicPr>
        <xdr:cNvPr id="10782" name="Рисунок 94" descr="MC.322.2.png">
          <a:extLst>
            <a:ext uri="{FF2B5EF4-FFF2-40B4-BE49-F238E27FC236}">
              <a16:creationId xmlns:a16="http://schemas.microsoft.com/office/drawing/2014/main" id="{00000000-0008-0000-0000-00001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960" y="99547680"/>
          <a:ext cx="79248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</xdr:colOff>
      <xdr:row>310</xdr:row>
      <xdr:rowOff>200025</xdr:rowOff>
    </xdr:from>
    <xdr:to>
      <xdr:col>0</xdr:col>
      <xdr:colOff>891540</xdr:colOff>
      <xdr:row>312</xdr:row>
      <xdr:rowOff>268600</xdr:rowOff>
    </xdr:to>
    <xdr:pic>
      <xdr:nvPicPr>
        <xdr:cNvPr id="10783" name="Рисунок 91" descr="MC.322.1.png">
          <a:extLst>
            <a:ext uri="{FF2B5EF4-FFF2-40B4-BE49-F238E27FC236}">
              <a16:creationId xmlns:a16="http://schemas.microsoft.com/office/drawing/2014/main" id="{00000000-0008-0000-0000-00001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" y="102155625"/>
          <a:ext cx="78486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998220</xdr:colOff>
      <xdr:row>313</xdr:row>
      <xdr:rowOff>45720</xdr:rowOff>
    </xdr:from>
    <xdr:to>
      <xdr:col>0</xdr:col>
      <xdr:colOff>1783080</xdr:colOff>
      <xdr:row>315</xdr:row>
      <xdr:rowOff>179067</xdr:rowOff>
    </xdr:to>
    <xdr:pic>
      <xdr:nvPicPr>
        <xdr:cNvPr id="10784" name="Рисунок 95" descr="MC.312.2.png">
          <a:extLst>
            <a:ext uri="{FF2B5EF4-FFF2-40B4-BE49-F238E27FC236}">
              <a16:creationId xmlns:a16="http://schemas.microsoft.com/office/drawing/2014/main" id="{00000000-0008-0000-0000-00002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220" y="100515420"/>
          <a:ext cx="78486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313</xdr:row>
      <xdr:rowOff>190500</xdr:rowOff>
    </xdr:from>
    <xdr:to>
      <xdr:col>0</xdr:col>
      <xdr:colOff>1082040</xdr:colOff>
      <xdr:row>315</xdr:row>
      <xdr:rowOff>300987</xdr:rowOff>
    </xdr:to>
    <xdr:pic>
      <xdr:nvPicPr>
        <xdr:cNvPr id="10785" name="Рисунок 96" descr="MC.312.1.png">
          <a:extLst>
            <a:ext uri="{FF2B5EF4-FFF2-40B4-BE49-F238E27FC236}">
              <a16:creationId xmlns:a16="http://schemas.microsoft.com/office/drawing/2014/main" id="{00000000-0008-0000-0000-00002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103117650"/>
          <a:ext cx="77724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830580</xdr:colOff>
      <xdr:row>328</xdr:row>
      <xdr:rowOff>91440</xdr:rowOff>
    </xdr:from>
    <xdr:to>
      <xdr:col>0</xdr:col>
      <xdr:colOff>1158240</xdr:colOff>
      <xdr:row>330</xdr:row>
      <xdr:rowOff>255273</xdr:rowOff>
    </xdr:to>
    <xdr:pic>
      <xdr:nvPicPr>
        <xdr:cNvPr id="10786" name="Рисунок 97" descr="MC.102.png">
          <a:extLst>
            <a:ext uri="{FF2B5EF4-FFF2-40B4-BE49-F238E27FC236}">
              <a16:creationId xmlns:a16="http://schemas.microsoft.com/office/drawing/2014/main" id="{00000000-0008-0000-0000-00002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438927">
          <a:off x="830580" y="102565200"/>
          <a:ext cx="32766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328</xdr:row>
      <xdr:rowOff>30480</xdr:rowOff>
    </xdr:from>
    <xdr:to>
      <xdr:col>0</xdr:col>
      <xdr:colOff>1760220</xdr:colOff>
      <xdr:row>330</xdr:row>
      <xdr:rowOff>270513</xdr:rowOff>
    </xdr:to>
    <xdr:pic>
      <xdr:nvPicPr>
        <xdr:cNvPr id="10787" name="Рисунок 98" descr="MC.103.png">
          <a:extLst>
            <a:ext uri="{FF2B5EF4-FFF2-40B4-BE49-F238E27FC236}">
              <a16:creationId xmlns:a16="http://schemas.microsoft.com/office/drawing/2014/main" id="{00000000-0008-0000-0000-00002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9523">
          <a:off x="1409700" y="102504240"/>
          <a:ext cx="35052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411480</xdr:colOff>
      <xdr:row>187</xdr:row>
      <xdr:rowOff>99060</xdr:rowOff>
    </xdr:from>
    <xdr:to>
      <xdr:col>0</xdr:col>
      <xdr:colOff>1424940</xdr:colOff>
      <xdr:row>189</xdr:row>
      <xdr:rowOff>320040</xdr:rowOff>
    </xdr:to>
    <xdr:pic>
      <xdr:nvPicPr>
        <xdr:cNvPr id="10788" name="Рисунок 99" descr="TR.212.png">
          <a:extLst>
            <a:ext uri="{FF2B5EF4-FFF2-40B4-BE49-F238E27FC236}">
              <a16:creationId xmlns:a16="http://schemas.microsoft.com/office/drawing/2014/main" id="{00000000-0008-0000-0000-00002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480" y="62209680"/>
          <a:ext cx="10134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518160</xdr:colOff>
      <xdr:row>190</xdr:row>
      <xdr:rowOff>53340</xdr:rowOff>
    </xdr:from>
    <xdr:to>
      <xdr:col>0</xdr:col>
      <xdr:colOff>1310640</xdr:colOff>
      <xdr:row>192</xdr:row>
      <xdr:rowOff>312420</xdr:rowOff>
    </xdr:to>
    <xdr:pic>
      <xdr:nvPicPr>
        <xdr:cNvPr id="10789" name="Рисунок 100" descr="TR.213.png">
          <a:extLst>
            <a:ext uri="{FF2B5EF4-FFF2-40B4-BE49-F238E27FC236}">
              <a16:creationId xmlns:a16="http://schemas.microsoft.com/office/drawing/2014/main" id="{00000000-0008-0000-0000-00002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160" y="63215520"/>
          <a:ext cx="79248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487680</xdr:colOff>
      <xdr:row>193</xdr:row>
      <xdr:rowOff>83820</xdr:rowOff>
    </xdr:from>
    <xdr:to>
      <xdr:col>0</xdr:col>
      <xdr:colOff>1371600</xdr:colOff>
      <xdr:row>195</xdr:row>
      <xdr:rowOff>312420</xdr:rowOff>
    </xdr:to>
    <xdr:pic>
      <xdr:nvPicPr>
        <xdr:cNvPr id="10790" name="Рисунок 101" descr="TR.210.png">
          <a:extLst>
            <a:ext uri="{FF2B5EF4-FFF2-40B4-BE49-F238E27FC236}">
              <a16:creationId xmlns:a16="http://schemas.microsoft.com/office/drawing/2014/main" id="{00000000-0008-0000-0000-00002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" y="64297560"/>
          <a:ext cx="883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518160</xdr:colOff>
      <xdr:row>196</xdr:row>
      <xdr:rowOff>38100</xdr:rowOff>
    </xdr:from>
    <xdr:to>
      <xdr:col>0</xdr:col>
      <xdr:colOff>1280160</xdr:colOff>
      <xdr:row>198</xdr:row>
      <xdr:rowOff>320040</xdr:rowOff>
    </xdr:to>
    <xdr:pic>
      <xdr:nvPicPr>
        <xdr:cNvPr id="10791" name="Рисунок 102" descr="TR.211.png">
          <a:extLst>
            <a:ext uri="{FF2B5EF4-FFF2-40B4-BE49-F238E27FC236}">
              <a16:creationId xmlns:a16="http://schemas.microsoft.com/office/drawing/2014/main" id="{00000000-0008-0000-0000-00002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160" y="65303400"/>
          <a:ext cx="76200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199</xdr:row>
      <xdr:rowOff>236220</xdr:rowOff>
    </xdr:from>
    <xdr:to>
      <xdr:col>0</xdr:col>
      <xdr:colOff>1478280</xdr:colOff>
      <xdr:row>201</xdr:row>
      <xdr:rowOff>251461</xdr:rowOff>
    </xdr:to>
    <xdr:pic>
      <xdr:nvPicPr>
        <xdr:cNvPr id="10792" name="Рисунок 103" descr="TR.112.png">
          <a:extLst>
            <a:ext uri="{FF2B5EF4-FFF2-40B4-BE49-F238E27FC236}">
              <a16:creationId xmlns:a16="http://schemas.microsoft.com/office/drawing/2014/main" id="{00000000-0008-0000-0000-00002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66553080"/>
          <a:ext cx="90678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202</xdr:row>
      <xdr:rowOff>106680</xdr:rowOff>
    </xdr:from>
    <xdr:to>
      <xdr:col>0</xdr:col>
      <xdr:colOff>1615440</xdr:colOff>
      <xdr:row>204</xdr:row>
      <xdr:rowOff>205739</xdr:rowOff>
    </xdr:to>
    <xdr:pic>
      <xdr:nvPicPr>
        <xdr:cNvPr id="10793" name="Рисунок 104" descr="TR.113.png">
          <a:extLst>
            <a:ext uri="{FF2B5EF4-FFF2-40B4-BE49-F238E27FC236}">
              <a16:creationId xmlns:a16="http://schemas.microsoft.com/office/drawing/2014/main" id="{00000000-0008-0000-0000-00002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67475100"/>
          <a:ext cx="104394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205</xdr:row>
      <xdr:rowOff>106680</xdr:rowOff>
    </xdr:from>
    <xdr:to>
      <xdr:col>0</xdr:col>
      <xdr:colOff>1516380</xdr:colOff>
      <xdr:row>207</xdr:row>
      <xdr:rowOff>129541</xdr:rowOff>
    </xdr:to>
    <xdr:pic>
      <xdr:nvPicPr>
        <xdr:cNvPr id="10794" name="Рисунок 105" descr="TR.110.png">
          <a:extLst>
            <a:ext uri="{FF2B5EF4-FFF2-40B4-BE49-F238E27FC236}">
              <a16:creationId xmlns:a16="http://schemas.microsoft.com/office/drawing/2014/main" id="{00000000-0008-0000-0000-00002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68526660"/>
          <a:ext cx="83058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208</xdr:row>
      <xdr:rowOff>205740</xdr:rowOff>
    </xdr:from>
    <xdr:to>
      <xdr:col>0</xdr:col>
      <xdr:colOff>1516380</xdr:colOff>
      <xdr:row>210</xdr:row>
      <xdr:rowOff>190499</xdr:rowOff>
    </xdr:to>
    <xdr:pic>
      <xdr:nvPicPr>
        <xdr:cNvPr id="10795" name="Рисунок 106" descr="TR.111.png">
          <a:extLst>
            <a:ext uri="{FF2B5EF4-FFF2-40B4-BE49-F238E27FC236}">
              <a16:creationId xmlns:a16="http://schemas.microsoft.com/office/drawing/2014/main" id="{00000000-0008-0000-0000-00002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69677280"/>
          <a:ext cx="83058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153917</xdr:colOff>
      <xdr:row>455</xdr:row>
      <xdr:rowOff>61512</xdr:rowOff>
    </xdr:from>
    <xdr:to>
      <xdr:col>0</xdr:col>
      <xdr:colOff>923537</xdr:colOff>
      <xdr:row>457</xdr:row>
      <xdr:rowOff>293921</xdr:rowOff>
    </xdr:to>
    <xdr:pic>
      <xdr:nvPicPr>
        <xdr:cNvPr id="10796" name="Рисунок 107" descr="SE.555.png">
          <a:extLst>
            <a:ext uri="{FF2B5EF4-FFF2-40B4-BE49-F238E27FC236}">
              <a16:creationId xmlns:a16="http://schemas.microsoft.com/office/drawing/2014/main" id="{00000000-0008-0000-0000-00002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917" y="166277503"/>
          <a:ext cx="769620" cy="935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586740</xdr:colOff>
      <xdr:row>133</xdr:row>
      <xdr:rowOff>281940</xdr:rowOff>
    </xdr:from>
    <xdr:to>
      <xdr:col>0</xdr:col>
      <xdr:colOff>1158240</xdr:colOff>
      <xdr:row>136</xdr:row>
      <xdr:rowOff>15238</xdr:rowOff>
    </xdr:to>
    <xdr:pic>
      <xdr:nvPicPr>
        <xdr:cNvPr id="10797" name="Рисунок 108" descr="CV.320.png">
          <a:extLst>
            <a:ext uri="{FF2B5EF4-FFF2-40B4-BE49-F238E27FC236}">
              <a16:creationId xmlns:a16="http://schemas.microsoft.com/office/drawing/2014/main" id="{00000000-0008-0000-0000-00002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" y="44965620"/>
          <a:ext cx="57150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541020</xdr:colOff>
      <xdr:row>138</xdr:row>
      <xdr:rowOff>38100</xdr:rowOff>
    </xdr:from>
    <xdr:to>
      <xdr:col>0</xdr:col>
      <xdr:colOff>1188720</xdr:colOff>
      <xdr:row>140</xdr:row>
      <xdr:rowOff>320041</xdr:rowOff>
    </xdr:to>
    <xdr:pic>
      <xdr:nvPicPr>
        <xdr:cNvPr id="10798" name="Рисунок 109" descr="CV.425.png">
          <a:extLst>
            <a:ext uri="{FF2B5EF4-FFF2-40B4-BE49-F238E27FC236}">
              <a16:creationId xmlns:a16="http://schemas.microsoft.com/office/drawing/2014/main" id="{00000000-0008-0000-0000-00002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1020" y="46664880"/>
          <a:ext cx="64770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145</xdr:row>
      <xdr:rowOff>40005</xdr:rowOff>
    </xdr:from>
    <xdr:to>
      <xdr:col>0</xdr:col>
      <xdr:colOff>1173480</xdr:colOff>
      <xdr:row>147</xdr:row>
      <xdr:rowOff>344805</xdr:rowOff>
    </xdr:to>
    <xdr:pic>
      <xdr:nvPicPr>
        <xdr:cNvPr id="10799" name="Рисунок 110" descr="IMG_4424.png">
          <a:extLst>
            <a:ext uri="{FF2B5EF4-FFF2-40B4-BE49-F238E27FC236}">
              <a16:creationId xmlns:a16="http://schemas.microsoft.com/office/drawing/2014/main" id="{00000000-0008-0000-0000-00002F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51598830"/>
          <a:ext cx="60198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373380</xdr:colOff>
      <xdr:row>149</xdr:row>
      <xdr:rowOff>365760</xdr:rowOff>
    </xdr:from>
    <xdr:to>
      <xdr:col>0</xdr:col>
      <xdr:colOff>1455420</xdr:colOff>
      <xdr:row>152</xdr:row>
      <xdr:rowOff>177166</xdr:rowOff>
    </xdr:to>
    <xdr:pic>
      <xdr:nvPicPr>
        <xdr:cNvPr id="10800" name="Рисунок 111" descr="CV.530.png">
          <a:extLst>
            <a:ext uri="{FF2B5EF4-FFF2-40B4-BE49-F238E27FC236}">
              <a16:creationId xmlns:a16="http://schemas.microsoft.com/office/drawing/2014/main" id="{00000000-0008-0000-0000-000030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" y="51191160"/>
          <a:ext cx="108204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171</xdr:row>
      <xdr:rowOff>45720</xdr:rowOff>
    </xdr:from>
    <xdr:to>
      <xdr:col>0</xdr:col>
      <xdr:colOff>1584960</xdr:colOff>
      <xdr:row>173</xdr:row>
      <xdr:rowOff>327660</xdr:rowOff>
    </xdr:to>
    <xdr:pic>
      <xdr:nvPicPr>
        <xdr:cNvPr id="10801" name="Рисунок 112" descr="TR.415.png">
          <a:extLst>
            <a:ext uri="{FF2B5EF4-FFF2-40B4-BE49-F238E27FC236}">
              <a16:creationId xmlns:a16="http://schemas.microsoft.com/office/drawing/2014/main" id="{00000000-0008-0000-0000-000031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58651140"/>
          <a:ext cx="124206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320040</xdr:colOff>
      <xdr:row>67</xdr:row>
      <xdr:rowOff>144780</xdr:rowOff>
    </xdr:from>
    <xdr:to>
      <xdr:col>0</xdr:col>
      <xdr:colOff>1645920</xdr:colOff>
      <xdr:row>69</xdr:row>
      <xdr:rowOff>228599</xdr:rowOff>
    </xdr:to>
    <xdr:pic>
      <xdr:nvPicPr>
        <xdr:cNvPr id="10802" name="Рисунок 113" descr="BV.633.png">
          <a:extLst>
            <a:ext uri="{FF2B5EF4-FFF2-40B4-BE49-F238E27FC236}">
              <a16:creationId xmlns:a16="http://schemas.microsoft.com/office/drawing/2014/main" id="{00000000-0008-0000-0000-000032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687787">
          <a:off x="320040" y="24231600"/>
          <a:ext cx="132588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234104</xdr:colOff>
      <xdr:row>358</xdr:row>
      <xdr:rowOff>207220</xdr:rowOff>
    </xdr:from>
    <xdr:to>
      <xdr:col>0</xdr:col>
      <xdr:colOff>1765724</xdr:colOff>
      <xdr:row>361</xdr:row>
      <xdr:rowOff>123400</xdr:rowOff>
    </xdr:to>
    <xdr:pic>
      <xdr:nvPicPr>
        <xdr:cNvPr id="10803" name="Рисунок 77" descr="труба.jpg">
          <a:extLst>
            <a:ext uri="{FF2B5EF4-FFF2-40B4-BE49-F238E27FC236}">
              <a16:creationId xmlns:a16="http://schemas.microsoft.com/office/drawing/2014/main" id="{00000000-0008-0000-0000-000033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104" y="128233804"/>
          <a:ext cx="1531620" cy="948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159596</xdr:colOff>
      <xdr:row>363</xdr:row>
      <xdr:rowOff>190499</xdr:rowOff>
    </xdr:from>
    <xdr:to>
      <xdr:col>0</xdr:col>
      <xdr:colOff>1866476</xdr:colOff>
      <xdr:row>366</xdr:row>
      <xdr:rowOff>289559</xdr:rowOff>
    </xdr:to>
    <xdr:pic>
      <xdr:nvPicPr>
        <xdr:cNvPr id="10804" name="Рисунок 114" descr="Рех-А.jpg">
          <a:extLst>
            <a:ext uri="{FF2B5EF4-FFF2-40B4-BE49-F238E27FC236}">
              <a16:creationId xmlns:a16="http://schemas.microsoft.com/office/drawing/2014/main" id="{00000000-0008-0000-0000-000034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354279">
          <a:off x="159596" y="132566833"/>
          <a:ext cx="1706880" cy="1130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35</xdr:row>
      <xdr:rowOff>228600</xdr:rowOff>
    </xdr:from>
    <xdr:to>
      <xdr:col>0</xdr:col>
      <xdr:colOff>1546860</xdr:colOff>
      <xdr:row>38</xdr:row>
      <xdr:rowOff>114299</xdr:rowOff>
    </xdr:to>
    <xdr:pic>
      <xdr:nvPicPr>
        <xdr:cNvPr id="10805" name="Рисунок 1">
          <a:extLst>
            <a:ext uri="{FF2B5EF4-FFF2-40B4-BE49-F238E27FC236}">
              <a16:creationId xmlns:a16="http://schemas.microsoft.com/office/drawing/2014/main" id="{00000000-0008-0000-0000-000035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3319760"/>
          <a:ext cx="147066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40</xdr:row>
      <xdr:rowOff>15240</xdr:rowOff>
    </xdr:from>
    <xdr:to>
      <xdr:col>0</xdr:col>
      <xdr:colOff>1531620</xdr:colOff>
      <xdr:row>42</xdr:row>
      <xdr:rowOff>274321</xdr:rowOff>
    </xdr:to>
    <xdr:pic>
      <xdr:nvPicPr>
        <xdr:cNvPr id="10806" name="Рисунок 2">
          <a:extLst>
            <a:ext uri="{FF2B5EF4-FFF2-40B4-BE49-F238E27FC236}">
              <a16:creationId xmlns:a16="http://schemas.microsoft.com/office/drawing/2014/main" id="{00000000-0008-0000-0000-00003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" y="14935200"/>
          <a:ext cx="15240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441960</xdr:colOff>
      <xdr:row>43</xdr:row>
      <xdr:rowOff>76200</xdr:rowOff>
    </xdr:from>
    <xdr:to>
      <xdr:col>0</xdr:col>
      <xdr:colOff>1470660</xdr:colOff>
      <xdr:row>45</xdr:row>
      <xdr:rowOff>289558</xdr:rowOff>
    </xdr:to>
    <xdr:pic>
      <xdr:nvPicPr>
        <xdr:cNvPr id="10807" name="Рисунок 3">
          <a:extLst>
            <a:ext uri="{FF2B5EF4-FFF2-40B4-BE49-F238E27FC236}">
              <a16:creationId xmlns:a16="http://schemas.microsoft.com/office/drawing/2014/main" id="{00000000-0008-0000-0000-000037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960" y="16093440"/>
          <a:ext cx="102870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434340</xdr:colOff>
      <xdr:row>46</xdr:row>
      <xdr:rowOff>106680</xdr:rowOff>
    </xdr:from>
    <xdr:to>
      <xdr:col>0</xdr:col>
      <xdr:colOff>1447800</xdr:colOff>
      <xdr:row>48</xdr:row>
      <xdr:rowOff>213360</xdr:rowOff>
    </xdr:to>
    <xdr:pic>
      <xdr:nvPicPr>
        <xdr:cNvPr id="10808" name="Рисунок 4">
          <a:extLst>
            <a:ext uri="{FF2B5EF4-FFF2-40B4-BE49-F238E27FC236}">
              <a16:creationId xmlns:a16="http://schemas.microsoft.com/office/drawing/2014/main" id="{00000000-0008-0000-0000-000038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340" y="17221200"/>
          <a:ext cx="101346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174</xdr:row>
      <xdr:rowOff>45720</xdr:rowOff>
    </xdr:from>
    <xdr:to>
      <xdr:col>0</xdr:col>
      <xdr:colOff>1653540</xdr:colOff>
      <xdr:row>176</xdr:row>
      <xdr:rowOff>281940</xdr:rowOff>
    </xdr:to>
    <xdr:pic>
      <xdr:nvPicPr>
        <xdr:cNvPr id="10809" name="Рисунок 5">
          <a:extLst>
            <a:ext uri="{FF2B5EF4-FFF2-40B4-BE49-F238E27FC236}">
              <a16:creationId xmlns:a16="http://schemas.microsoft.com/office/drawing/2014/main" id="{00000000-0008-0000-0000-000039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59702700"/>
          <a:ext cx="131064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601980</xdr:colOff>
      <xdr:row>177</xdr:row>
      <xdr:rowOff>152400</xdr:rowOff>
    </xdr:from>
    <xdr:to>
      <xdr:col>0</xdr:col>
      <xdr:colOff>1402080</xdr:colOff>
      <xdr:row>179</xdr:row>
      <xdr:rowOff>190499</xdr:rowOff>
    </xdr:to>
    <xdr:pic>
      <xdr:nvPicPr>
        <xdr:cNvPr id="10810" name="Рисунок 6">
          <a:extLst>
            <a:ext uri="{FF2B5EF4-FFF2-40B4-BE49-F238E27FC236}">
              <a16:creationId xmlns:a16="http://schemas.microsoft.com/office/drawing/2014/main" id="{00000000-0008-0000-0000-00003A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6194611">
          <a:off x="632460" y="60830460"/>
          <a:ext cx="73914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1082040</xdr:colOff>
      <xdr:row>235</xdr:row>
      <xdr:rowOff>38100</xdr:rowOff>
    </xdr:from>
    <xdr:to>
      <xdr:col>0</xdr:col>
      <xdr:colOff>1706880</xdr:colOff>
      <xdr:row>238</xdr:row>
      <xdr:rowOff>327661</xdr:rowOff>
    </xdr:to>
    <xdr:pic>
      <xdr:nvPicPr>
        <xdr:cNvPr id="10812" name="Рисунок 8">
          <a:extLst>
            <a:ext uri="{FF2B5EF4-FFF2-40B4-BE49-F238E27FC236}">
              <a16:creationId xmlns:a16="http://schemas.microsoft.com/office/drawing/2014/main" id="{00000000-0008-0000-0000-00003C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2040" y="77960220"/>
          <a:ext cx="62484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279</xdr:row>
      <xdr:rowOff>91440</xdr:rowOff>
    </xdr:from>
    <xdr:to>
      <xdr:col>1</xdr:col>
      <xdr:colOff>1569720</xdr:colOff>
      <xdr:row>288</xdr:row>
      <xdr:rowOff>278130</xdr:rowOff>
    </xdr:to>
    <xdr:pic>
      <xdr:nvPicPr>
        <xdr:cNvPr id="10813" name="Рисунок 100" descr="1.png">
          <a:extLst>
            <a:ext uri="{FF2B5EF4-FFF2-40B4-BE49-F238E27FC236}">
              <a16:creationId xmlns:a16="http://schemas.microsoft.com/office/drawing/2014/main" id="{00000000-0008-0000-0000-00003D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50520" y="89725500"/>
          <a:ext cx="3139440" cy="3261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290</xdr:row>
      <xdr:rowOff>91440</xdr:rowOff>
    </xdr:from>
    <xdr:to>
      <xdr:col>1</xdr:col>
      <xdr:colOff>1645920</xdr:colOff>
      <xdr:row>298</xdr:row>
      <xdr:rowOff>285748</xdr:rowOff>
    </xdr:to>
    <xdr:pic>
      <xdr:nvPicPr>
        <xdr:cNvPr id="10814" name="Рисунок 101" descr="3.png">
          <a:extLst>
            <a:ext uri="{FF2B5EF4-FFF2-40B4-BE49-F238E27FC236}">
              <a16:creationId xmlns:a16="http://schemas.microsoft.com/office/drawing/2014/main" id="{00000000-0008-0000-0000-00003E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50520" y="93428820"/>
          <a:ext cx="3215640" cy="3223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134466</xdr:colOff>
      <xdr:row>54</xdr:row>
      <xdr:rowOff>44822</xdr:rowOff>
    </xdr:from>
    <xdr:to>
      <xdr:col>0</xdr:col>
      <xdr:colOff>1470207</xdr:colOff>
      <xdr:row>56</xdr:row>
      <xdr:rowOff>331929</xdr:rowOff>
    </xdr:to>
    <xdr:pic>
      <xdr:nvPicPr>
        <xdr:cNvPr id="111" name="Рисунок 110" descr="BV.520.08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66" y="20314022"/>
          <a:ext cx="1335741" cy="1058071"/>
        </a:xfrm>
        <a:prstGeom prst="rect">
          <a:avLst/>
        </a:prstGeom>
      </xdr:spPr>
    </xdr:pic>
    <xdr:clientData/>
  </xdr:twoCellAnchor>
  <xdr:twoCellAnchor editAs="oneCell">
    <xdr:from>
      <xdr:col>0</xdr:col>
      <xdr:colOff>394450</xdr:colOff>
      <xdr:row>89</xdr:row>
      <xdr:rowOff>35861</xdr:rowOff>
    </xdr:from>
    <xdr:to>
      <xdr:col>0</xdr:col>
      <xdr:colOff>1344708</xdr:colOff>
      <xdr:row>91</xdr:row>
      <xdr:rowOff>357432</xdr:rowOff>
    </xdr:to>
    <xdr:pic>
      <xdr:nvPicPr>
        <xdr:cNvPr id="119" name="Рисунок 118" descr="BV.648.ХХ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450" y="33796943"/>
          <a:ext cx="950258" cy="1092534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96</xdr:row>
      <xdr:rowOff>84666</xdr:rowOff>
    </xdr:from>
    <xdr:to>
      <xdr:col>0</xdr:col>
      <xdr:colOff>1524000</xdr:colOff>
      <xdr:row>98</xdr:row>
      <xdr:rowOff>307010</xdr:rowOff>
    </xdr:to>
    <xdr:pic>
      <xdr:nvPicPr>
        <xdr:cNvPr id="122" name="Рисунок 121" descr="BV.530.ХХ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" y="34992733"/>
          <a:ext cx="1193800" cy="1001276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584201</xdr:colOff>
      <xdr:row>102</xdr:row>
      <xdr:rowOff>67734</xdr:rowOff>
    </xdr:from>
    <xdr:to>
      <xdr:col>0</xdr:col>
      <xdr:colOff>1371601</xdr:colOff>
      <xdr:row>104</xdr:row>
      <xdr:rowOff>319319</xdr:rowOff>
    </xdr:to>
    <xdr:pic>
      <xdr:nvPicPr>
        <xdr:cNvPr id="123" name="Рисунок 122" descr="BV.532.ХХ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201" y="37312601"/>
          <a:ext cx="787400" cy="103052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105</xdr:row>
      <xdr:rowOff>8468</xdr:rowOff>
    </xdr:from>
    <xdr:to>
      <xdr:col>0</xdr:col>
      <xdr:colOff>1422401</xdr:colOff>
      <xdr:row>107</xdr:row>
      <xdr:rowOff>297861</xdr:rowOff>
    </xdr:to>
    <xdr:pic>
      <xdr:nvPicPr>
        <xdr:cNvPr id="127" name="Рисунок 126" descr="BV.533.ХХ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2" y="38421735"/>
          <a:ext cx="888999" cy="10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301</xdr:row>
      <xdr:rowOff>50799</xdr:rowOff>
    </xdr:from>
    <xdr:to>
      <xdr:col>0</xdr:col>
      <xdr:colOff>1210733</xdr:colOff>
      <xdr:row>303</xdr:row>
      <xdr:rowOff>360871</xdr:rowOff>
    </xdr:to>
    <xdr:pic>
      <xdr:nvPicPr>
        <xdr:cNvPr id="129" name="Рисунок 128" descr="MU.501.06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104012999"/>
          <a:ext cx="702733" cy="1207539"/>
        </a:xfrm>
        <a:prstGeom prst="rect">
          <a:avLst/>
        </a:prstGeom>
      </xdr:spPr>
    </xdr:pic>
    <xdr:clientData/>
  </xdr:twoCellAnchor>
  <xdr:twoCellAnchor editAs="oneCell">
    <xdr:from>
      <xdr:col>0</xdr:col>
      <xdr:colOff>631371</xdr:colOff>
      <xdr:row>316</xdr:row>
      <xdr:rowOff>250372</xdr:rowOff>
    </xdr:from>
    <xdr:to>
      <xdr:col>0</xdr:col>
      <xdr:colOff>1227835</xdr:colOff>
      <xdr:row>318</xdr:row>
      <xdr:rowOff>76198</xdr:rowOff>
    </xdr:to>
    <xdr:pic>
      <xdr:nvPicPr>
        <xdr:cNvPr id="131" name="Рисунок 130" descr="MC.430.04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371" y="110500886"/>
          <a:ext cx="596464" cy="522515"/>
        </a:xfrm>
        <a:prstGeom prst="rect">
          <a:avLst/>
        </a:prstGeom>
      </xdr:spPr>
    </xdr:pic>
    <xdr:clientData/>
  </xdr:twoCellAnchor>
  <xdr:twoCellAnchor editAs="oneCell">
    <xdr:from>
      <xdr:col>0</xdr:col>
      <xdr:colOff>134257</xdr:colOff>
      <xdr:row>348</xdr:row>
      <xdr:rowOff>10886</xdr:rowOff>
    </xdr:from>
    <xdr:to>
      <xdr:col>0</xdr:col>
      <xdr:colOff>1690914</xdr:colOff>
      <xdr:row>350</xdr:row>
      <xdr:rowOff>324395</xdr:rowOff>
    </xdr:to>
    <xdr:pic>
      <xdr:nvPicPr>
        <xdr:cNvPr id="133" name="Рисунок 132" descr="MM.404.0504.jp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57" y="115384036"/>
          <a:ext cx="1556657" cy="999310"/>
        </a:xfrm>
        <a:prstGeom prst="rect">
          <a:avLst/>
        </a:prstGeom>
      </xdr:spPr>
    </xdr:pic>
    <xdr:clientData/>
  </xdr:twoCellAnchor>
  <xdr:twoCellAnchor editAs="oneCell">
    <xdr:from>
      <xdr:col>0</xdr:col>
      <xdr:colOff>267970</xdr:colOff>
      <xdr:row>351</xdr:row>
      <xdr:rowOff>30481</xdr:rowOff>
    </xdr:from>
    <xdr:to>
      <xdr:col>0</xdr:col>
      <xdr:colOff>1568995</xdr:colOff>
      <xdr:row>353</xdr:row>
      <xdr:rowOff>320040</xdr:rowOff>
    </xdr:to>
    <xdr:pic>
      <xdr:nvPicPr>
        <xdr:cNvPr id="134" name="Рисунок 133" descr="MM.403.0604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70" y="116432331"/>
          <a:ext cx="130102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365761</xdr:colOff>
      <xdr:row>354</xdr:row>
      <xdr:rowOff>60961</xdr:rowOff>
    </xdr:from>
    <xdr:to>
      <xdr:col>0</xdr:col>
      <xdr:colOff>1346549</xdr:colOff>
      <xdr:row>356</xdr:row>
      <xdr:rowOff>243843</xdr:rowOff>
    </xdr:to>
    <xdr:pic>
      <xdr:nvPicPr>
        <xdr:cNvPr id="135" name="Рисунок 134" descr="MM.402.0605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1" y="117491511"/>
          <a:ext cx="980788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367394</xdr:colOff>
      <xdr:row>460</xdr:row>
      <xdr:rowOff>149680</xdr:rowOff>
    </xdr:from>
    <xdr:to>
      <xdr:col>0</xdr:col>
      <xdr:colOff>1504950</xdr:colOff>
      <xdr:row>465</xdr:row>
      <xdr:rowOff>150404</xdr:rowOff>
    </xdr:to>
    <xdr:pic>
      <xdr:nvPicPr>
        <xdr:cNvPr id="136" name="Рисунок 135" descr="SE.455.04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4" y="166856230"/>
          <a:ext cx="1137556" cy="1762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664033</xdr:colOff>
      <xdr:row>451</xdr:row>
      <xdr:rowOff>21772</xdr:rowOff>
    </xdr:from>
    <xdr:to>
      <xdr:col>0</xdr:col>
      <xdr:colOff>1226931</xdr:colOff>
      <xdr:row>453</xdr:row>
      <xdr:rowOff>176893</xdr:rowOff>
    </xdr:to>
    <xdr:pic>
      <xdr:nvPicPr>
        <xdr:cNvPr id="140" name="Рисунок 139" descr="SE.701.ХХ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033" y="142994743"/>
          <a:ext cx="562898" cy="859971"/>
        </a:xfrm>
        <a:prstGeom prst="rect">
          <a:avLst/>
        </a:prstGeom>
      </xdr:spPr>
    </xdr:pic>
    <xdr:clientData/>
  </xdr:twoCellAnchor>
  <xdr:twoCellAnchor editAs="oneCell">
    <xdr:from>
      <xdr:col>0</xdr:col>
      <xdr:colOff>330197</xdr:colOff>
      <xdr:row>322</xdr:row>
      <xdr:rowOff>76266</xdr:rowOff>
    </xdr:from>
    <xdr:to>
      <xdr:col>0</xdr:col>
      <xdr:colOff>1474951</xdr:colOff>
      <xdr:row>324</xdr:row>
      <xdr:rowOff>152399</xdr:rowOff>
    </xdr:to>
    <xdr:pic>
      <xdr:nvPicPr>
        <xdr:cNvPr id="142" name="Рисунок 141" descr="IMG_0540_2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197" y="111675399"/>
          <a:ext cx="1144754" cy="651868"/>
        </a:xfrm>
        <a:prstGeom prst="rect">
          <a:avLst/>
        </a:prstGeom>
      </xdr:spPr>
    </xdr:pic>
    <xdr:clientData/>
  </xdr:twoCellAnchor>
  <xdr:twoCellAnchor editAs="oneCell">
    <xdr:from>
      <xdr:col>0</xdr:col>
      <xdr:colOff>287878</xdr:colOff>
      <xdr:row>325</xdr:row>
      <xdr:rowOff>67737</xdr:rowOff>
    </xdr:from>
    <xdr:to>
      <xdr:col>0</xdr:col>
      <xdr:colOff>1413945</xdr:colOff>
      <xdr:row>327</xdr:row>
      <xdr:rowOff>160397</xdr:rowOff>
    </xdr:to>
    <xdr:pic>
      <xdr:nvPicPr>
        <xdr:cNvPr id="143" name="Рисунок 142" descr="IMG_0540_3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878" y="112530470"/>
          <a:ext cx="1126067" cy="668398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99</xdr:row>
      <xdr:rowOff>45720</xdr:rowOff>
    </xdr:from>
    <xdr:to>
      <xdr:col>0</xdr:col>
      <xdr:colOff>1514475</xdr:colOff>
      <xdr:row>101</xdr:row>
      <xdr:rowOff>302995</xdr:rowOff>
    </xdr:to>
    <xdr:pic>
      <xdr:nvPicPr>
        <xdr:cNvPr id="144" name="Рисунок 143" descr="IMG_0546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" y="36126420"/>
          <a:ext cx="1293495" cy="103832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435</xdr:row>
      <xdr:rowOff>38100</xdr:rowOff>
    </xdr:from>
    <xdr:to>
      <xdr:col>0</xdr:col>
      <xdr:colOff>839209</xdr:colOff>
      <xdr:row>437</xdr:row>
      <xdr:rowOff>257178</xdr:rowOff>
    </xdr:to>
    <xdr:pic>
      <xdr:nvPicPr>
        <xdr:cNvPr id="146" name="Рисунок 145" descr="1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27101600"/>
          <a:ext cx="591559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</xdr:row>
      <xdr:rowOff>85724</xdr:rowOff>
    </xdr:from>
    <xdr:to>
      <xdr:col>0</xdr:col>
      <xdr:colOff>1868590</xdr:colOff>
      <xdr:row>450</xdr:row>
      <xdr:rowOff>209549</xdr:rowOff>
    </xdr:to>
    <xdr:pic>
      <xdr:nvPicPr>
        <xdr:cNvPr id="147" name="Рисунок 146" descr="IMG_0801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321174"/>
          <a:ext cx="1887640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1099666</xdr:colOff>
      <xdr:row>435</xdr:row>
      <xdr:rowOff>219076</xdr:rowOff>
    </xdr:from>
    <xdr:to>
      <xdr:col>0</xdr:col>
      <xdr:colOff>1616074</xdr:colOff>
      <xdr:row>437</xdr:row>
      <xdr:rowOff>123829</xdr:rowOff>
    </xdr:to>
    <xdr:pic>
      <xdr:nvPicPr>
        <xdr:cNvPr id="107" name="Рисунок 106" descr="SE.111.04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666" y="127282576"/>
          <a:ext cx="516408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334</xdr:row>
      <xdr:rowOff>116417</xdr:rowOff>
    </xdr:from>
    <xdr:to>
      <xdr:col>0</xdr:col>
      <xdr:colOff>1688042</xdr:colOff>
      <xdr:row>334</xdr:row>
      <xdr:rowOff>593802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875" y="115675833"/>
          <a:ext cx="1418167" cy="477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66675</xdr:colOff>
      <xdr:row>337</xdr:row>
      <xdr:rowOff>9525</xdr:rowOff>
    </xdr:from>
    <xdr:to>
      <xdr:col>0</xdr:col>
      <xdr:colOff>1804988</xdr:colOff>
      <xdr:row>339</xdr:row>
      <xdr:rowOff>33274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16747925"/>
          <a:ext cx="1738313" cy="74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354924</xdr:colOff>
      <xdr:row>375</xdr:row>
      <xdr:rowOff>128437</xdr:rowOff>
    </xdr:from>
    <xdr:to>
      <xdr:col>0</xdr:col>
      <xdr:colOff>1724143</xdr:colOff>
      <xdr:row>378</xdr:row>
      <xdr:rowOff>124773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924" y="135979935"/>
          <a:ext cx="1369219" cy="1020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107156</xdr:colOff>
      <xdr:row>378</xdr:row>
      <xdr:rowOff>285750</xdr:rowOff>
    </xdr:from>
    <xdr:to>
      <xdr:col>0</xdr:col>
      <xdr:colOff>1474625</xdr:colOff>
      <xdr:row>381</xdr:row>
      <xdr:rowOff>330995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" y="128132417"/>
          <a:ext cx="1367469" cy="1073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529167</xdr:colOff>
      <xdr:row>180</xdr:row>
      <xdr:rowOff>68792</xdr:rowOff>
    </xdr:from>
    <xdr:to>
      <xdr:col>0</xdr:col>
      <xdr:colOff>1372810</xdr:colOff>
      <xdr:row>182</xdr:row>
      <xdr:rowOff>335607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9167" y="68669958"/>
          <a:ext cx="843643" cy="96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640292</xdr:colOff>
      <xdr:row>215</xdr:row>
      <xdr:rowOff>68792</xdr:rowOff>
    </xdr:from>
    <xdr:to>
      <xdr:col>0</xdr:col>
      <xdr:colOff>1204172</xdr:colOff>
      <xdr:row>217</xdr:row>
      <xdr:rowOff>312631</xdr:rowOff>
    </xdr:to>
    <xdr:pic>
      <xdr:nvPicPr>
        <xdr:cNvPr id="114" name="Рисунок 7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292" y="79845958"/>
          <a:ext cx="563880" cy="942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275166</xdr:colOff>
      <xdr:row>246</xdr:row>
      <xdr:rowOff>74084</xdr:rowOff>
    </xdr:from>
    <xdr:to>
      <xdr:col>0</xdr:col>
      <xdr:colOff>1582208</xdr:colOff>
      <xdr:row>248</xdr:row>
      <xdr:rowOff>288953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75166" y="90609209"/>
          <a:ext cx="1307042" cy="902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243417</xdr:colOff>
      <xdr:row>249</xdr:row>
      <xdr:rowOff>132291</xdr:rowOff>
    </xdr:from>
    <xdr:to>
      <xdr:col>0</xdr:col>
      <xdr:colOff>1680588</xdr:colOff>
      <xdr:row>251</xdr:row>
      <xdr:rowOff>230416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417" y="91699291"/>
          <a:ext cx="1437171" cy="786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274997</xdr:colOff>
      <xdr:row>253</xdr:row>
      <xdr:rowOff>116466</xdr:rowOff>
    </xdr:from>
    <xdr:to>
      <xdr:col>0</xdr:col>
      <xdr:colOff>1628499</xdr:colOff>
      <xdr:row>255</xdr:row>
      <xdr:rowOff>252198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20029">
          <a:off x="274997" y="93059300"/>
          <a:ext cx="1353502" cy="823650"/>
        </a:xfrm>
        <a:prstGeom prst="rect">
          <a:avLst/>
        </a:prstGeom>
      </xdr:spPr>
    </xdr:pic>
    <xdr:clientData/>
  </xdr:twoCellAnchor>
  <xdr:twoCellAnchor editAs="oneCell">
    <xdr:from>
      <xdr:col>0</xdr:col>
      <xdr:colOff>66524</xdr:colOff>
      <xdr:row>343</xdr:row>
      <xdr:rowOff>356809</xdr:rowOff>
    </xdr:from>
    <xdr:to>
      <xdr:col>0</xdr:col>
      <xdr:colOff>1804837</xdr:colOff>
      <xdr:row>346</xdr:row>
      <xdr:rowOff>17701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524" y="124768428"/>
          <a:ext cx="1738313" cy="74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19050</xdr:colOff>
      <xdr:row>385</xdr:row>
      <xdr:rowOff>200025</xdr:rowOff>
    </xdr:from>
    <xdr:ext cx="1840271" cy="1620307"/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38233150"/>
          <a:ext cx="1840271" cy="1620307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394</xdr:row>
      <xdr:rowOff>38100</xdr:rowOff>
    </xdr:from>
    <xdr:ext cx="1323975" cy="1553376"/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" y="178192641"/>
          <a:ext cx="1323975" cy="1553376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404</xdr:row>
      <xdr:rowOff>9525</xdr:rowOff>
    </xdr:from>
    <xdr:ext cx="1343025" cy="1592058"/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0" y="180492400"/>
          <a:ext cx="1343025" cy="1592058"/>
        </a:xfrm>
        <a:prstGeom prst="rect">
          <a:avLst/>
        </a:prstGeom>
      </xdr:spPr>
    </xdr:pic>
    <xdr:clientData/>
  </xdr:oneCellAnchor>
  <xdr:oneCellAnchor>
    <xdr:from>
      <xdr:col>0</xdr:col>
      <xdr:colOff>243418</xdr:colOff>
      <xdr:row>419</xdr:row>
      <xdr:rowOff>180976</xdr:rowOff>
    </xdr:from>
    <xdr:ext cx="1581150" cy="1067858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3418" y="185833810"/>
          <a:ext cx="1581150" cy="1067858"/>
        </a:xfrm>
        <a:prstGeom prst="rect">
          <a:avLst/>
        </a:prstGeom>
      </xdr:spPr>
    </xdr:pic>
    <xdr:clientData/>
  </xdr:oneCellAnchor>
  <xdr:oneCellAnchor>
    <xdr:from>
      <xdr:col>0</xdr:col>
      <xdr:colOff>353483</xdr:colOff>
      <xdr:row>414</xdr:row>
      <xdr:rowOff>26459</xdr:rowOff>
    </xdr:from>
    <xdr:ext cx="1247775" cy="1195917"/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483" y="182837668"/>
          <a:ext cx="1247775" cy="1195917"/>
        </a:xfrm>
        <a:prstGeom prst="rect">
          <a:avLst/>
        </a:prstGeom>
      </xdr:spPr>
    </xdr:pic>
    <xdr:clientData/>
  </xdr:oneCellAnchor>
  <xdr:oneCellAnchor>
    <xdr:from>
      <xdr:col>0</xdr:col>
      <xdr:colOff>370417</xdr:colOff>
      <xdr:row>418</xdr:row>
      <xdr:rowOff>92076</xdr:rowOff>
    </xdr:from>
    <xdr:ext cx="1352549" cy="1289050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417" y="184215617"/>
          <a:ext cx="1352549" cy="1289050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420</xdr:row>
      <xdr:rowOff>419100</xdr:rowOff>
    </xdr:from>
    <xdr:to>
      <xdr:col>0</xdr:col>
      <xdr:colOff>1861700</xdr:colOff>
      <xdr:row>422</xdr:row>
      <xdr:rowOff>104772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935" t="25558" r="6761" b="28904"/>
        <a:stretch/>
      </xdr:blipFill>
      <xdr:spPr bwMode="auto">
        <a:xfrm>
          <a:off x="28575" y="151580850"/>
          <a:ext cx="18331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568061</xdr:colOff>
      <xdr:row>423</xdr:row>
      <xdr:rowOff>336175</xdr:rowOff>
    </xdr:from>
    <xdr:to>
      <xdr:col>0</xdr:col>
      <xdr:colOff>1492792</xdr:colOff>
      <xdr:row>425</xdr:row>
      <xdr:rowOff>178497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8061" y="152267253"/>
          <a:ext cx="924731" cy="969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171451</xdr:colOff>
      <xdr:row>426</xdr:row>
      <xdr:rowOff>85725</xdr:rowOff>
    </xdr:from>
    <xdr:to>
      <xdr:col>0</xdr:col>
      <xdr:colOff>1752601</xdr:colOff>
      <xdr:row>427</xdr:row>
      <xdr:rowOff>436956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154362150"/>
          <a:ext cx="1581150" cy="82748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428</xdr:row>
      <xdr:rowOff>114301</xdr:rowOff>
    </xdr:from>
    <xdr:to>
      <xdr:col>0</xdr:col>
      <xdr:colOff>1751252</xdr:colOff>
      <xdr:row>428</xdr:row>
      <xdr:rowOff>657225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9851" b="17337"/>
        <a:stretch/>
      </xdr:blipFill>
      <xdr:spPr bwMode="auto">
        <a:xfrm>
          <a:off x="104776" y="155343226"/>
          <a:ext cx="1646476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429</xdr:row>
      <xdr:rowOff>76201</xdr:rowOff>
    </xdr:from>
    <xdr:to>
      <xdr:col>0</xdr:col>
      <xdr:colOff>838200</xdr:colOff>
      <xdr:row>430</xdr:row>
      <xdr:rowOff>526568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3975" t="11957" r="36014" b="11186"/>
        <a:stretch/>
      </xdr:blipFill>
      <xdr:spPr bwMode="auto">
        <a:xfrm>
          <a:off x="247650" y="156105226"/>
          <a:ext cx="590550" cy="100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1028700</xdr:colOff>
      <xdr:row>429</xdr:row>
      <xdr:rowOff>47626</xdr:rowOff>
    </xdr:from>
    <xdr:to>
      <xdr:col>0</xdr:col>
      <xdr:colOff>1576941</xdr:colOff>
      <xdr:row>430</xdr:row>
      <xdr:rowOff>542923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6241" t="15813" r="38278" b="10683"/>
        <a:stretch/>
      </xdr:blipFill>
      <xdr:spPr bwMode="auto">
        <a:xfrm>
          <a:off x="1028700" y="156076651"/>
          <a:ext cx="548241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956810</xdr:colOff>
      <xdr:row>455</xdr:row>
      <xdr:rowOff>346521</xdr:rowOff>
    </xdr:from>
    <xdr:to>
      <xdr:col>0</xdr:col>
      <xdr:colOff>1868962</xdr:colOff>
      <xdr:row>458</xdr:row>
      <xdr:rowOff>102732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10" y="168217535"/>
          <a:ext cx="912152" cy="811288"/>
        </a:xfrm>
        <a:prstGeom prst="rect">
          <a:avLst/>
        </a:prstGeom>
      </xdr:spPr>
    </xdr:pic>
    <xdr:clientData/>
  </xdr:twoCellAnchor>
  <xdr:twoCellAnchor editAs="oneCell">
    <xdr:from>
      <xdr:col>0</xdr:col>
      <xdr:colOff>377552</xdr:colOff>
      <xdr:row>183</xdr:row>
      <xdr:rowOff>55455</xdr:rowOff>
    </xdr:from>
    <xdr:to>
      <xdr:col>0</xdr:col>
      <xdr:colOff>1592959</xdr:colOff>
      <xdr:row>183</xdr:row>
      <xdr:rowOff>1433726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52" y="67368329"/>
          <a:ext cx="1215407" cy="1378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25101</xdr:rowOff>
    </xdr:from>
    <xdr:to>
      <xdr:col>0</xdr:col>
      <xdr:colOff>1727430</xdr:colOff>
      <xdr:row>185</xdr:row>
      <xdr:rowOff>868087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49060"/>
          <a:ext cx="1727430" cy="842986"/>
        </a:xfrm>
        <a:prstGeom prst="rect">
          <a:avLst/>
        </a:prstGeom>
      </xdr:spPr>
    </xdr:pic>
    <xdr:clientData/>
  </xdr:twoCellAnchor>
  <xdr:twoCellAnchor editAs="oneCell">
    <xdr:from>
      <xdr:col>0</xdr:col>
      <xdr:colOff>1113002</xdr:colOff>
      <xdr:row>231</xdr:row>
      <xdr:rowOff>99300</xdr:rowOff>
    </xdr:from>
    <xdr:to>
      <xdr:col>0</xdr:col>
      <xdr:colOff>1696398</xdr:colOff>
      <xdr:row>234</xdr:row>
      <xdr:rowOff>268018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04" t="7406" r="30537" b="7666"/>
        <a:stretch/>
      </xdr:blipFill>
      <xdr:spPr>
        <a:xfrm>
          <a:off x="1113002" y="86193577"/>
          <a:ext cx="583396" cy="1223795"/>
        </a:xfrm>
        <a:prstGeom prst="rect">
          <a:avLst/>
        </a:prstGeom>
      </xdr:spPr>
    </xdr:pic>
    <xdr:clientData/>
  </xdr:twoCellAnchor>
  <xdr:twoCellAnchor editAs="oneCell">
    <xdr:from>
      <xdr:col>0</xdr:col>
      <xdr:colOff>1150408</xdr:colOff>
      <xdr:row>212</xdr:row>
      <xdr:rowOff>9527</xdr:rowOff>
    </xdr:from>
    <xdr:to>
      <xdr:col>0</xdr:col>
      <xdr:colOff>1788521</xdr:colOff>
      <xdr:row>214</xdr:row>
      <xdr:rowOff>300566</xdr:rowOff>
    </xdr:to>
    <xdr:pic>
      <xdr:nvPicPr>
        <xdr:cNvPr id="151" name="Рисунок 150" descr="TR.550.02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150408" y="78300794"/>
          <a:ext cx="638113" cy="9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444498</xdr:colOff>
      <xdr:row>184</xdr:row>
      <xdr:rowOff>219476</xdr:rowOff>
    </xdr:from>
    <xdr:to>
      <xdr:col>0</xdr:col>
      <xdr:colOff>1556272</xdr:colOff>
      <xdr:row>184</xdr:row>
      <xdr:rowOff>1105958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A4336D0-BBD5-9B9F-425B-1FFE55D17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8" y="68270310"/>
          <a:ext cx="1111774" cy="886482"/>
        </a:xfrm>
        <a:prstGeom prst="rect">
          <a:avLst/>
        </a:prstGeom>
      </xdr:spPr>
    </xdr:pic>
    <xdr:clientData/>
  </xdr:twoCellAnchor>
  <xdr:twoCellAnchor editAs="oneCell">
    <xdr:from>
      <xdr:col>0</xdr:col>
      <xdr:colOff>285351</xdr:colOff>
      <xdr:row>92</xdr:row>
      <xdr:rowOff>10582</xdr:rowOff>
    </xdr:from>
    <xdr:to>
      <xdr:col>0</xdr:col>
      <xdr:colOff>1732603</xdr:colOff>
      <xdr:row>95</xdr:row>
      <xdr:rowOff>375708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184F38A-6404-E93F-09E7-99D8E52B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51" y="34205332"/>
          <a:ext cx="1447252" cy="15398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14566</xdr:colOff>
      <xdr:row>90</xdr:row>
      <xdr:rowOff>95250</xdr:rowOff>
    </xdr:from>
    <xdr:ext cx="3918397" cy="399315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733" y="16478250"/>
          <a:ext cx="3918397" cy="3993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1057836</xdr:colOff>
      <xdr:row>0</xdr:row>
      <xdr:rowOff>134471</xdr:rowOff>
    </xdr:from>
    <xdr:ext cx="1413232" cy="1060612"/>
    <xdr:pic>
      <xdr:nvPicPr>
        <xdr:cNvPr id="3" name="Рисунок 17" descr="logo.tif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55670" y="134471"/>
          <a:ext cx="1413232" cy="10606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134472</xdr:colOff>
      <xdr:row>22</xdr:row>
      <xdr:rowOff>119540</xdr:rowOff>
    </xdr:from>
    <xdr:ext cx="3104028" cy="1084906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72" y="4124273"/>
          <a:ext cx="3104028" cy="108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201706</xdr:colOff>
      <xdr:row>25</xdr:row>
      <xdr:rowOff>268941</xdr:rowOff>
    </xdr:from>
    <xdr:to>
      <xdr:col>0</xdr:col>
      <xdr:colOff>3305736</xdr:colOff>
      <xdr:row>26</xdr:row>
      <xdr:rowOff>201705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201706" y="4730874"/>
          <a:ext cx="453964" cy="182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Левое</a:t>
          </a:r>
          <a:r>
            <a:rPr lang="ru-RU" sz="1100"/>
            <a:t> присоединение    </a:t>
          </a:r>
          <a:r>
            <a:rPr lang="ru-RU" sz="1100" b="1"/>
            <a:t>Правое</a:t>
          </a:r>
          <a:r>
            <a:rPr lang="ru-RU" sz="1100"/>
            <a:t> присоединение</a:t>
          </a:r>
        </a:p>
      </xdr:txBody>
    </xdr:sp>
    <xdr:clientData/>
  </xdr:twoCellAnchor>
  <xdr:oneCellAnchor>
    <xdr:from>
      <xdr:col>0</xdr:col>
      <xdr:colOff>56029</xdr:colOff>
      <xdr:row>9</xdr:row>
      <xdr:rowOff>78441</xdr:rowOff>
    </xdr:from>
    <xdr:ext cx="3284061" cy="3959536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29" y="1716741"/>
          <a:ext cx="3284061" cy="395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22412</xdr:colOff>
      <xdr:row>28</xdr:row>
      <xdr:rowOff>100853</xdr:rowOff>
    </xdr:from>
    <xdr:ext cx="3412169" cy="3757706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12" y="5197786"/>
          <a:ext cx="3412169" cy="375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129991</xdr:colOff>
      <xdr:row>41</xdr:row>
      <xdr:rowOff>115057</xdr:rowOff>
    </xdr:from>
    <xdr:ext cx="3104028" cy="108490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91" y="7578424"/>
          <a:ext cx="3104028" cy="108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197225</xdr:colOff>
      <xdr:row>44</xdr:row>
      <xdr:rowOff>264458</xdr:rowOff>
    </xdr:from>
    <xdr:to>
      <xdr:col>0</xdr:col>
      <xdr:colOff>3301255</xdr:colOff>
      <xdr:row>45</xdr:row>
      <xdr:rowOff>197223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97225" y="8193491"/>
          <a:ext cx="458197" cy="178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Левое</a:t>
          </a:r>
          <a:r>
            <a:rPr lang="ru-RU" sz="1100"/>
            <a:t> присоединение    </a:t>
          </a:r>
          <a:r>
            <a:rPr lang="ru-RU" sz="1100" b="1"/>
            <a:t>Правое</a:t>
          </a:r>
          <a:r>
            <a:rPr lang="ru-RU" sz="1100"/>
            <a:t> присоединение</a:t>
          </a:r>
        </a:p>
      </xdr:txBody>
    </xdr:sp>
    <xdr:clientData/>
  </xdr:twoCellAnchor>
  <xdr:oneCellAnchor>
    <xdr:from>
      <xdr:col>0</xdr:col>
      <xdr:colOff>44822</xdr:colOff>
      <xdr:row>47</xdr:row>
      <xdr:rowOff>100849</xdr:rowOff>
    </xdr:from>
    <xdr:ext cx="3373911" cy="375771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2" y="8656416"/>
          <a:ext cx="3373911" cy="375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125508</xdr:colOff>
      <xdr:row>60</xdr:row>
      <xdr:rowOff>99367</xdr:rowOff>
    </xdr:from>
    <xdr:ext cx="3104028" cy="1084906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508" y="11021367"/>
          <a:ext cx="3104028" cy="108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192742</xdr:colOff>
      <xdr:row>63</xdr:row>
      <xdr:rowOff>248769</xdr:rowOff>
    </xdr:from>
    <xdr:to>
      <xdr:col>0</xdr:col>
      <xdr:colOff>3296772</xdr:colOff>
      <xdr:row>64</xdr:row>
      <xdr:rowOff>181533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192742" y="11649135"/>
          <a:ext cx="462430" cy="182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Левое</a:t>
          </a:r>
          <a:r>
            <a:rPr lang="ru-RU" sz="1100"/>
            <a:t> присоединение    </a:t>
          </a:r>
          <a:r>
            <a:rPr lang="ru-RU" sz="1100" b="1"/>
            <a:t>Правое</a:t>
          </a:r>
          <a:r>
            <a:rPr lang="ru-RU" sz="1100"/>
            <a:t> присоединение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1057836</xdr:colOff>
      <xdr:row>0</xdr:row>
      <xdr:rowOff>134471</xdr:rowOff>
    </xdr:from>
    <xdr:ext cx="1413232" cy="1060612"/>
    <xdr:pic>
      <xdr:nvPicPr>
        <xdr:cNvPr id="2" name="Рисунок 17" descr="logo.tif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57836" y="134471"/>
          <a:ext cx="1413232" cy="10606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11206</xdr:colOff>
      <xdr:row>9</xdr:row>
      <xdr:rowOff>100850</xdr:rowOff>
    </xdr:from>
    <xdr:ext cx="3383647" cy="226109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6" y="2794399"/>
          <a:ext cx="3383647" cy="226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795621</xdr:colOff>
      <xdr:row>18</xdr:row>
      <xdr:rowOff>224862</xdr:rowOff>
    </xdr:from>
    <xdr:ext cx="1815353" cy="118675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621" y="5636786"/>
          <a:ext cx="1815353" cy="118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224117</xdr:colOff>
      <xdr:row>17</xdr:row>
      <xdr:rowOff>224114</xdr:rowOff>
    </xdr:from>
    <xdr:to>
      <xdr:col>0</xdr:col>
      <xdr:colOff>3328147</xdr:colOff>
      <xdr:row>18</xdr:row>
      <xdr:rowOff>156878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24117" y="5333996"/>
          <a:ext cx="3104030" cy="23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Вариант</a:t>
          </a:r>
          <a:r>
            <a:rPr lang="ru-RU" sz="1100" b="0" baseline="0"/>
            <a:t> с установленными водосчетчиками:</a:t>
          </a:r>
          <a:endParaRPr lang="ru-RU" sz="1100" b="0"/>
        </a:p>
      </xdr:txBody>
    </xdr:sp>
    <xdr:clientData/>
  </xdr:twoCellAnchor>
  <xdr:oneCellAnchor>
    <xdr:from>
      <xdr:col>0</xdr:col>
      <xdr:colOff>123265</xdr:colOff>
      <xdr:row>38</xdr:row>
      <xdr:rowOff>89647</xdr:rowOff>
    </xdr:from>
    <xdr:ext cx="3328363" cy="266700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265" y="11542404"/>
          <a:ext cx="3328363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347382</xdr:colOff>
      <xdr:row>47</xdr:row>
      <xdr:rowOff>78441</xdr:rowOff>
    </xdr:from>
    <xdr:to>
      <xdr:col>0</xdr:col>
      <xdr:colOff>3451412</xdr:colOff>
      <xdr:row>48</xdr:row>
      <xdr:rowOff>11206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347382" y="14249572"/>
          <a:ext cx="3104030" cy="234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Вариант</a:t>
          </a:r>
          <a:r>
            <a:rPr lang="ru-RU" sz="1100" b="0" baseline="0"/>
            <a:t> с установленными водосчетчиками:</a:t>
          </a:r>
          <a:endParaRPr lang="ru-RU" sz="1100" b="0"/>
        </a:p>
      </xdr:txBody>
    </xdr:sp>
    <xdr:clientData/>
  </xdr:twoCellAnchor>
  <xdr:oneCellAnchor>
    <xdr:from>
      <xdr:col>0</xdr:col>
      <xdr:colOff>1098175</xdr:colOff>
      <xdr:row>47</xdr:row>
      <xdr:rowOff>295945</xdr:rowOff>
    </xdr:from>
    <xdr:ext cx="1490382" cy="1194197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8175" y="14467076"/>
          <a:ext cx="1490382" cy="1194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71437</xdr:rowOff>
    </xdr:from>
    <xdr:ext cx="3383647" cy="2261099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993569"/>
          <a:ext cx="3383647" cy="226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784415</xdr:colOff>
      <xdr:row>32</xdr:row>
      <xdr:rowOff>124012</xdr:rowOff>
    </xdr:from>
    <xdr:ext cx="1815353" cy="118675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415" y="9764519"/>
          <a:ext cx="1815353" cy="118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212911</xdr:colOff>
      <xdr:row>31</xdr:row>
      <xdr:rowOff>123264</xdr:rowOff>
    </xdr:from>
    <xdr:to>
      <xdr:col>0</xdr:col>
      <xdr:colOff>3316941</xdr:colOff>
      <xdr:row>32</xdr:row>
      <xdr:rowOff>56028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212911" y="9461729"/>
          <a:ext cx="3104030" cy="23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Вариант</a:t>
          </a:r>
          <a:r>
            <a:rPr lang="ru-RU" sz="1100" b="0" baseline="0"/>
            <a:t> с установленными водосчетчиками:</a:t>
          </a:r>
          <a:endParaRPr lang="ru-RU" sz="1100" b="0"/>
        </a:p>
      </xdr:txBody>
    </xdr:sp>
    <xdr:clientData/>
  </xdr:twoCellAnchor>
  <xdr:oneCellAnchor>
    <xdr:from>
      <xdr:col>0</xdr:col>
      <xdr:colOff>147078</xdr:colOff>
      <xdr:row>52</xdr:row>
      <xdr:rowOff>76947</xdr:rowOff>
    </xdr:from>
    <xdr:ext cx="3328363" cy="2667000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078" y="15758286"/>
          <a:ext cx="3328363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371195</xdr:colOff>
      <xdr:row>61</xdr:row>
      <xdr:rowOff>65741</xdr:rowOff>
    </xdr:from>
    <xdr:to>
      <xdr:col>1</xdr:col>
      <xdr:colOff>10506</xdr:colOff>
      <xdr:row>61</xdr:row>
      <xdr:rowOff>308068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371195" y="18465455"/>
          <a:ext cx="3296911" cy="23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Вариант</a:t>
          </a:r>
          <a:r>
            <a:rPr lang="ru-RU" sz="1100" b="0" baseline="0"/>
            <a:t> с установленными водосчетчиками:</a:t>
          </a:r>
          <a:endParaRPr lang="ru-RU" sz="1100" b="0"/>
        </a:p>
      </xdr:txBody>
    </xdr:sp>
    <xdr:clientData/>
  </xdr:twoCellAnchor>
  <xdr:oneCellAnchor>
    <xdr:from>
      <xdr:col>0</xdr:col>
      <xdr:colOff>1121988</xdr:colOff>
      <xdr:row>61</xdr:row>
      <xdr:rowOff>283245</xdr:rowOff>
    </xdr:from>
    <xdr:ext cx="1490382" cy="1194197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988" y="18682959"/>
          <a:ext cx="1490382" cy="1194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</xdr:colOff>
      <xdr:row>0</xdr:row>
      <xdr:rowOff>156210</xdr:rowOff>
    </xdr:from>
    <xdr:to>
      <xdr:col>0</xdr:col>
      <xdr:colOff>1666597</xdr:colOff>
      <xdr:row>4</xdr:row>
      <xdr:rowOff>127860</xdr:rowOff>
    </xdr:to>
    <xdr:pic>
      <xdr:nvPicPr>
        <xdr:cNvPr id="2" name="Рисунок 17" descr="logo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3365" y="156210"/>
          <a:ext cx="1413232" cy="1068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499472</xdr:colOff>
      <xdr:row>41</xdr:row>
      <xdr:rowOff>235102</xdr:rowOff>
    </xdr:from>
    <xdr:to>
      <xdr:col>0</xdr:col>
      <xdr:colOff>1461822</xdr:colOff>
      <xdr:row>45</xdr:row>
      <xdr:rowOff>15386</xdr:rowOff>
    </xdr:to>
    <xdr:pic>
      <xdr:nvPicPr>
        <xdr:cNvPr id="3" name="Рисунок 2" descr="BL.510.ХХ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72" y="11770936"/>
          <a:ext cx="962350" cy="1336034"/>
        </a:xfrm>
        <a:prstGeom prst="rect">
          <a:avLst/>
        </a:prstGeom>
      </xdr:spPr>
    </xdr:pic>
    <xdr:clientData/>
  </xdr:twoCellAnchor>
  <xdr:twoCellAnchor editAs="oneCell">
    <xdr:from>
      <xdr:col>0</xdr:col>
      <xdr:colOff>740229</xdr:colOff>
      <xdr:row>104</xdr:row>
      <xdr:rowOff>283029</xdr:rowOff>
    </xdr:from>
    <xdr:to>
      <xdr:col>0</xdr:col>
      <xdr:colOff>1136157</xdr:colOff>
      <xdr:row>106</xdr:row>
      <xdr:rowOff>76201</xdr:rowOff>
    </xdr:to>
    <xdr:pic>
      <xdr:nvPicPr>
        <xdr:cNvPr id="4" name="Рисунок 3" descr="BL.901.0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229" y="21161829"/>
          <a:ext cx="395928" cy="494211"/>
        </a:xfrm>
        <a:prstGeom prst="rect">
          <a:avLst/>
        </a:prstGeom>
      </xdr:spPr>
    </xdr:pic>
    <xdr:clientData/>
  </xdr:twoCellAnchor>
  <xdr:twoCellAnchor editAs="oneCell">
    <xdr:from>
      <xdr:col>0</xdr:col>
      <xdr:colOff>334752</xdr:colOff>
      <xdr:row>18</xdr:row>
      <xdr:rowOff>221798</xdr:rowOff>
    </xdr:from>
    <xdr:to>
      <xdr:col>0</xdr:col>
      <xdr:colOff>1657350</xdr:colOff>
      <xdr:row>23</xdr:row>
      <xdr:rowOff>47982</xdr:rowOff>
    </xdr:to>
    <xdr:pic>
      <xdr:nvPicPr>
        <xdr:cNvPr id="5" name="Рисунок 4" descr="2020-01-23_10-27-56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752" y="6165398"/>
          <a:ext cx="1322598" cy="1578783"/>
        </a:xfrm>
        <a:prstGeom prst="rect">
          <a:avLst/>
        </a:prstGeom>
      </xdr:spPr>
    </xdr:pic>
    <xdr:clientData/>
  </xdr:twoCellAnchor>
  <xdr:twoCellAnchor editAs="oneCell">
    <xdr:from>
      <xdr:col>0</xdr:col>
      <xdr:colOff>237478</xdr:colOff>
      <xdr:row>60</xdr:row>
      <xdr:rowOff>28575</xdr:rowOff>
    </xdr:from>
    <xdr:to>
      <xdr:col>0</xdr:col>
      <xdr:colOff>873896</xdr:colOff>
      <xdr:row>62</xdr:row>
      <xdr:rowOff>285751</xdr:rowOff>
    </xdr:to>
    <xdr:pic>
      <xdr:nvPicPr>
        <xdr:cNvPr id="6" name="Рисунок 5" descr="Valvola di bilanciamento automatica con controllo indipendente della pressione &quot;high flow&quot;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478" y="18316575"/>
          <a:ext cx="636418" cy="960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488156</xdr:colOff>
      <xdr:row>100</xdr:row>
      <xdr:rowOff>130968</xdr:rowOff>
    </xdr:from>
    <xdr:to>
      <xdr:col>0</xdr:col>
      <xdr:colOff>1273968</xdr:colOff>
      <xdr:row>102</xdr:row>
      <xdr:rowOff>204454</xdr:rowOff>
    </xdr:to>
    <xdr:pic>
      <xdr:nvPicPr>
        <xdr:cNvPr id="7" name="Рисунок 7" descr="Valvola bilanciamento termostatica per circuiti sanitari con dispositivo disinfezione antilegionell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156" y="19554348"/>
          <a:ext cx="785812" cy="774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157701</xdr:colOff>
      <xdr:row>64</xdr:row>
      <xdr:rowOff>44350</xdr:rowOff>
    </xdr:from>
    <xdr:to>
      <xdr:col>0</xdr:col>
      <xdr:colOff>964249</xdr:colOff>
      <xdr:row>67</xdr:row>
      <xdr:rowOff>206273</xdr:rowOff>
    </xdr:to>
    <xdr:pic>
      <xdr:nvPicPr>
        <xdr:cNvPr id="8" name="Рисунок 7" descr="Valvola di bilanciamento automatica con controllo indipendente della pressione &quot;high flow&quot;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701" y="19739119"/>
          <a:ext cx="806548" cy="121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559592</xdr:colOff>
      <xdr:row>13</xdr:row>
      <xdr:rowOff>23812</xdr:rowOff>
    </xdr:from>
    <xdr:to>
      <xdr:col>0</xdr:col>
      <xdr:colOff>1440655</xdr:colOff>
      <xdr:row>16</xdr:row>
      <xdr:rowOff>239302</xdr:rowOff>
    </xdr:to>
    <xdr:pic>
      <xdr:nvPicPr>
        <xdr:cNvPr id="9" name="Рисунок 8" descr="BL.210.ХХ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2" y="4214812"/>
          <a:ext cx="881063" cy="12670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107</xdr:row>
      <xdr:rowOff>23811</xdr:rowOff>
    </xdr:from>
    <xdr:to>
      <xdr:col>0</xdr:col>
      <xdr:colOff>1428750</xdr:colOff>
      <xdr:row>109</xdr:row>
      <xdr:rowOff>261936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" y="21954171"/>
          <a:ext cx="9525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440530</xdr:colOff>
      <xdr:row>110</xdr:row>
      <xdr:rowOff>166687</xdr:rowOff>
    </xdr:from>
    <xdr:to>
      <xdr:col>0</xdr:col>
      <xdr:colOff>1446779</xdr:colOff>
      <xdr:row>112</xdr:row>
      <xdr:rowOff>142876</xdr:rowOff>
    </xdr:to>
    <xdr:pic>
      <xdr:nvPicPr>
        <xdr:cNvPr id="11" name="Рисунок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0" y="23148607"/>
          <a:ext cx="1006249" cy="67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330200</xdr:colOff>
      <xdr:row>50</xdr:row>
      <xdr:rowOff>21774</xdr:rowOff>
    </xdr:from>
    <xdr:ext cx="1066800" cy="971680"/>
    <xdr:pic>
      <xdr:nvPicPr>
        <xdr:cNvPr id="12" name="Рисунок 11" descr="Набор 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" y="13539654"/>
          <a:ext cx="1066800" cy="971680"/>
        </a:xfrm>
        <a:prstGeom prst="rect">
          <a:avLst/>
        </a:prstGeom>
      </xdr:spPr>
    </xdr:pic>
    <xdr:clientData/>
  </xdr:oneCellAnchor>
  <xdr:twoCellAnchor>
    <xdr:from>
      <xdr:col>0</xdr:col>
      <xdr:colOff>284007</xdr:colOff>
      <xdr:row>56</xdr:row>
      <xdr:rowOff>86975</xdr:rowOff>
    </xdr:from>
    <xdr:to>
      <xdr:col>0</xdr:col>
      <xdr:colOff>1625600</xdr:colOff>
      <xdr:row>58</xdr:row>
      <xdr:rowOff>262467</xdr:rowOff>
    </xdr:to>
    <xdr:grpSp>
      <xdr:nvGrpSpPr>
        <xdr:cNvPr id="13" name="Групп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284007" y="19597350"/>
          <a:ext cx="1341593" cy="789326"/>
          <a:chOff x="284008" y="140921509"/>
          <a:chExt cx="1339187" cy="887460"/>
        </a:xfrm>
      </xdr:grpSpPr>
      <xdr:pic>
        <xdr:nvPicPr>
          <xdr:cNvPr id="14" name="Рисунок 13" descr="BL.510.ХХ.jpg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4008" y="140921509"/>
            <a:ext cx="641968" cy="887460"/>
          </a:xfrm>
          <a:prstGeom prst="rect">
            <a:avLst/>
          </a:prstGeom>
        </xdr:spPr>
      </xdr:pic>
      <xdr:pic>
        <xdr:nvPicPr>
          <xdr:cNvPr id="15" name="Рисунок 14" descr="BL.901.02.jpg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600" y="141573442"/>
            <a:ext cx="147285" cy="184067"/>
          </a:xfrm>
          <a:prstGeom prst="rect">
            <a:avLst/>
          </a:prstGeom>
        </xdr:spPr>
      </xdr:pic>
      <xdr:pic>
        <xdr:nvPicPr>
          <xdr:cNvPr id="16" name="Рисунок 19" descr="DSC_2551.jpg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18310" y="141150109"/>
            <a:ext cx="604885" cy="2847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344049</xdr:colOff>
      <xdr:row>53</xdr:row>
      <xdr:rowOff>93133</xdr:rowOff>
    </xdr:from>
    <xdr:to>
      <xdr:col>0</xdr:col>
      <xdr:colOff>1464733</xdr:colOff>
      <xdr:row>55</xdr:row>
      <xdr:rowOff>237067</xdr:rowOff>
    </xdr:to>
    <xdr:grpSp>
      <xdr:nvGrpSpPr>
        <xdr:cNvPr id="17" name="Групп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344049" y="18682758"/>
          <a:ext cx="1120684" cy="757768"/>
          <a:chOff x="242449" y="139849322"/>
          <a:chExt cx="1202684" cy="942316"/>
        </a:xfrm>
      </xdr:grpSpPr>
      <xdr:pic>
        <xdr:nvPicPr>
          <xdr:cNvPr id="18" name="Рисунок 17" descr="BL.510.ХХ.jpg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449" y="139849322"/>
            <a:ext cx="685799" cy="942316"/>
          </a:xfrm>
          <a:prstGeom prst="rect">
            <a:avLst/>
          </a:prstGeom>
        </xdr:spPr>
      </xdr:pic>
      <xdr:pic>
        <xdr:nvPicPr>
          <xdr:cNvPr id="19" name="Рисунок 18" descr="BL.901.02.jpg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30172" y="140595928"/>
            <a:ext cx="147285" cy="184067"/>
          </a:xfrm>
          <a:prstGeom prst="rect">
            <a:avLst/>
          </a:prstGeom>
        </xdr:spPr>
      </xdr:pic>
      <xdr:pic>
        <xdr:nvPicPr>
          <xdr:cNvPr id="20" name="Рисунок 19" descr="2020-01-23_10-27-56.jpg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3788" y="139992704"/>
            <a:ext cx="471345" cy="55472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459053</xdr:colOff>
      <xdr:row>46</xdr:row>
      <xdr:rowOff>54240</xdr:rowOff>
    </xdr:from>
    <xdr:to>
      <xdr:col>0</xdr:col>
      <xdr:colOff>1566333</xdr:colOff>
      <xdr:row>48</xdr:row>
      <xdr:rowOff>276657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053" y="13547990"/>
          <a:ext cx="1107280" cy="102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153334</xdr:colOff>
      <xdr:row>26</xdr:row>
      <xdr:rowOff>108215</xdr:rowOff>
    </xdr:from>
    <xdr:to>
      <xdr:col>0</xdr:col>
      <xdr:colOff>1697005</xdr:colOff>
      <xdr:row>30</xdr:row>
      <xdr:rowOff>182094</xdr:rowOff>
    </xdr:to>
    <xdr:pic>
      <xdr:nvPicPr>
        <xdr:cNvPr id="22" name="Рисунок 1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34" y="8988446"/>
          <a:ext cx="1543671" cy="148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467575</xdr:colOff>
      <xdr:row>9</xdr:row>
      <xdr:rowOff>75226</xdr:rowOff>
    </xdr:from>
    <xdr:to>
      <xdr:col>0</xdr:col>
      <xdr:colOff>1434745</xdr:colOff>
      <xdr:row>10</xdr:row>
      <xdr:rowOff>434447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497436" y="2553759"/>
          <a:ext cx="907447" cy="96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1055076</xdr:colOff>
      <xdr:row>60</xdr:row>
      <xdr:rowOff>336177</xdr:rowOff>
    </xdr:from>
    <xdr:to>
      <xdr:col>0</xdr:col>
      <xdr:colOff>1608478</xdr:colOff>
      <xdr:row>63</xdr:row>
      <xdr:rowOff>203082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076" y="18624177"/>
          <a:ext cx="553402" cy="921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977497</xdr:colOff>
      <xdr:row>67</xdr:row>
      <xdr:rowOff>77579</xdr:rowOff>
    </xdr:from>
    <xdr:to>
      <xdr:col>0</xdr:col>
      <xdr:colOff>1711914</xdr:colOff>
      <xdr:row>70</xdr:row>
      <xdr:rowOff>288090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497" y="20827425"/>
          <a:ext cx="734417" cy="126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73</xdr:row>
      <xdr:rowOff>11906</xdr:rowOff>
    </xdr:from>
    <xdr:to>
      <xdr:col>0</xdr:col>
      <xdr:colOff>1342548</xdr:colOff>
      <xdr:row>75</xdr:row>
      <xdr:rowOff>344145</xdr:rowOff>
    </xdr:to>
    <xdr:pic>
      <xdr:nvPicPr>
        <xdr:cNvPr id="26" name="Рисунок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244286"/>
          <a:ext cx="866298" cy="1035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460254</xdr:colOff>
      <xdr:row>77</xdr:row>
      <xdr:rowOff>95252</xdr:rowOff>
    </xdr:from>
    <xdr:to>
      <xdr:col>0</xdr:col>
      <xdr:colOff>1448752</xdr:colOff>
      <xdr:row>80</xdr:row>
      <xdr:rowOff>191269</xdr:rowOff>
    </xdr:to>
    <xdr:pic>
      <xdr:nvPicPr>
        <xdr:cNvPr id="27" name="Рисунок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54" y="24734401"/>
          <a:ext cx="988498" cy="115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82</xdr:row>
      <xdr:rowOff>226219</xdr:rowOff>
    </xdr:from>
    <xdr:to>
      <xdr:col>0</xdr:col>
      <xdr:colOff>1677904</xdr:colOff>
      <xdr:row>86</xdr:row>
      <xdr:rowOff>190501</xdr:rowOff>
    </xdr:to>
    <xdr:pic>
      <xdr:nvPicPr>
        <xdr:cNvPr id="28" name="Рисунок 1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26623830"/>
          <a:ext cx="1475497" cy="137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552671</xdr:colOff>
      <xdr:row>91</xdr:row>
      <xdr:rowOff>55615</xdr:rowOff>
    </xdr:from>
    <xdr:to>
      <xdr:col>0</xdr:col>
      <xdr:colOff>1264658</xdr:colOff>
      <xdr:row>92</xdr:row>
      <xdr:rowOff>345439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853630">
          <a:off x="559461" y="29590979"/>
          <a:ext cx="698407" cy="711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525723</xdr:colOff>
      <xdr:row>88</xdr:row>
      <xdr:rowOff>134570</xdr:rowOff>
    </xdr:from>
    <xdr:to>
      <xdr:col>0</xdr:col>
      <xdr:colOff>1231481</xdr:colOff>
      <xdr:row>90</xdr:row>
      <xdr:rowOff>94564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23" y="28621648"/>
          <a:ext cx="705758" cy="663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395288</xdr:colOff>
      <xdr:row>95</xdr:row>
      <xdr:rowOff>78104</xdr:rowOff>
    </xdr:from>
    <xdr:to>
      <xdr:col>0</xdr:col>
      <xdr:colOff>1494520</xdr:colOff>
      <xdr:row>96</xdr:row>
      <xdr:rowOff>305186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1035" y="30876444"/>
          <a:ext cx="607738" cy="1099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402909</xdr:colOff>
      <xdr:row>97</xdr:row>
      <xdr:rowOff>80014</xdr:rowOff>
    </xdr:from>
    <xdr:to>
      <xdr:col>0</xdr:col>
      <xdr:colOff>1485904</xdr:colOff>
      <xdr:row>98</xdr:row>
      <xdr:rowOff>333765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7204" y="31661116"/>
          <a:ext cx="634405" cy="1082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461839</xdr:colOff>
      <xdr:row>93</xdr:row>
      <xdr:rowOff>125639</xdr:rowOff>
    </xdr:from>
    <xdr:to>
      <xdr:col>0</xdr:col>
      <xdr:colOff>1403087</xdr:colOff>
      <xdr:row>94</xdr:row>
      <xdr:rowOff>335616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489842">
          <a:off x="628354" y="30204663"/>
          <a:ext cx="608217" cy="94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416718</xdr:colOff>
      <xdr:row>34</xdr:row>
      <xdr:rowOff>285749</xdr:rowOff>
    </xdr:from>
    <xdr:to>
      <xdr:col>0</xdr:col>
      <xdr:colOff>1297780</xdr:colOff>
      <xdr:row>38</xdr:row>
      <xdr:rowOff>260299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416718" y="11970209"/>
          <a:ext cx="881062" cy="1381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</xdr:colOff>
      <xdr:row>0</xdr:row>
      <xdr:rowOff>156210</xdr:rowOff>
    </xdr:from>
    <xdr:to>
      <xdr:col>0</xdr:col>
      <xdr:colOff>1666597</xdr:colOff>
      <xdr:row>4</xdr:row>
      <xdr:rowOff>127860</xdr:rowOff>
    </xdr:to>
    <xdr:pic>
      <xdr:nvPicPr>
        <xdr:cNvPr id="2" name="Рисунок 17" descr="logo.t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3365" y="156210"/>
          <a:ext cx="1413232" cy="1080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9</xdr:row>
      <xdr:rowOff>238126</xdr:rowOff>
    </xdr:from>
    <xdr:to>
      <xdr:col>0</xdr:col>
      <xdr:colOff>1457325</xdr:colOff>
      <xdr:row>13</xdr:row>
      <xdr:rowOff>187366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24797"/>
          <a:ext cx="1162050" cy="1356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15</xdr:row>
      <xdr:rowOff>205126</xdr:rowOff>
    </xdr:from>
    <xdr:to>
      <xdr:col>0</xdr:col>
      <xdr:colOff>1552576</xdr:colOff>
      <xdr:row>18</xdr:row>
      <xdr:rowOff>201929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4801951"/>
          <a:ext cx="1295400" cy="10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21</xdr:row>
      <xdr:rowOff>53216</xdr:rowOff>
    </xdr:from>
    <xdr:to>
      <xdr:col>0</xdr:col>
      <xdr:colOff>1609724</xdr:colOff>
      <xdr:row>21</xdr:row>
      <xdr:rowOff>1038224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760195"/>
          <a:ext cx="1142999" cy="98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22</xdr:row>
      <xdr:rowOff>95249</xdr:rowOff>
    </xdr:from>
    <xdr:to>
      <xdr:col>0</xdr:col>
      <xdr:colOff>1424139</xdr:colOff>
      <xdr:row>22</xdr:row>
      <xdr:rowOff>981074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853168"/>
          <a:ext cx="938364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24</xdr:row>
      <xdr:rowOff>53322</xdr:rowOff>
    </xdr:from>
    <xdr:to>
      <xdr:col>0</xdr:col>
      <xdr:colOff>1447800</xdr:colOff>
      <xdr:row>25</xdr:row>
      <xdr:rowOff>674370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222147"/>
          <a:ext cx="1000125" cy="131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26</xdr:row>
      <xdr:rowOff>152400</xdr:rowOff>
    </xdr:from>
    <xdr:to>
      <xdr:col>0</xdr:col>
      <xdr:colOff>1452403</xdr:colOff>
      <xdr:row>27</xdr:row>
      <xdr:rowOff>447675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711444"/>
          <a:ext cx="985678" cy="986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211666</xdr:colOff>
      <xdr:row>29</xdr:row>
      <xdr:rowOff>49389</xdr:rowOff>
    </xdr:from>
    <xdr:to>
      <xdr:col>0</xdr:col>
      <xdr:colOff>1829670</xdr:colOff>
      <xdr:row>32</xdr:row>
      <xdr:rowOff>423333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CE8479-95DC-4C8A-9D6B-7088C148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" y="12629444"/>
          <a:ext cx="1618004" cy="1721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</xdr:colOff>
      <xdr:row>0</xdr:row>
      <xdr:rowOff>156210</xdr:rowOff>
    </xdr:from>
    <xdr:to>
      <xdr:col>0</xdr:col>
      <xdr:colOff>1666597</xdr:colOff>
      <xdr:row>4</xdr:row>
      <xdr:rowOff>127860</xdr:rowOff>
    </xdr:to>
    <xdr:pic>
      <xdr:nvPicPr>
        <xdr:cNvPr id="2" name="Рисунок 17" descr="logo.t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3365" y="156210"/>
          <a:ext cx="1413232" cy="1080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114299</xdr:colOff>
      <xdr:row>10</xdr:row>
      <xdr:rowOff>219074</xdr:rowOff>
    </xdr:from>
    <xdr:to>
      <xdr:col>0</xdr:col>
      <xdr:colOff>1800670</xdr:colOff>
      <xdr:row>15</xdr:row>
      <xdr:rowOff>104774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3057438"/>
          <a:ext cx="1686371" cy="1644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551523</xdr:colOff>
      <xdr:row>20</xdr:row>
      <xdr:rowOff>28574</xdr:rowOff>
    </xdr:from>
    <xdr:to>
      <xdr:col>0</xdr:col>
      <xdr:colOff>1471136</xdr:colOff>
      <xdr:row>22</xdr:row>
      <xdr:rowOff>266700</xdr:rowOff>
    </xdr:to>
    <xdr:pic>
      <xdr:nvPicPr>
        <xdr:cNvPr id="4" name="Изображение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523" y="6383861"/>
          <a:ext cx="919613" cy="941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573405</xdr:colOff>
      <xdr:row>24</xdr:row>
      <xdr:rowOff>47624</xdr:rowOff>
    </xdr:from>
    <xdr:to>
      <xdr:col>0</xdr:col>
      <xdr:colOff>1533525</xdr:colOff>
      <xdr:row>26</xdr:row>
      <xdr:rowOff>304799</xdr:rowOff>
    </xdr:to>
    <xdr:pic>
      <xdr:nvPicPr>
        <xdr:cNvPr id="5" name="Изображение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" y="7809680"/>
          <a:ext cx="960120" cy="96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17</xdr:row>
      <xdr:rowOff>89896</xdr:rowOff>
    </xdr:from>
    <xdr:to>
      <xdr:col>0</xdr:col>
      <xdr:colOff>1352550</xdr:colOff>
      <xdr:row>19</xdr:row>
      <xdr:rowOff>310782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390106"/>
          <a:ext cx="800100" cy="92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392906</xdr:colOff>
      <xdr:row>35</xdr:row>
      <xdr:rowOff>71436</xdr:rowOff>
    </xdr:from>
    <xdr:to>
      <xdr:col>0</xdr:col>
      <xdr:colOff>1607343</xdr:colOff>
      <xdr:row>37</xdr:row>
      <xdr:rowOff>488157</xdr:rowOff>
    </xdr:to>
    <xdr:pic>
      <xdr:nvPicPr>
        <xdr:cNvPr id="7" name="Рисунок 8" descr="C:\Users\User\Desktop\1.png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9240261"/>
          <a:ext cx="1214437" cy="1331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702468</xdr:colOff>
      <xdr:row>38</xdr:row>
      <xdr:rowOff>23811</xdr:rowOff>
    </xdr:from>
    <xdr:to>
      <xdr:col>0</xdr:col>
      <xdr:colOff>1416844</xdr:colOff>
      <xdr:row>40</xdr:row>
      <xdr:rowOff>287099</xdr:rowOff>
    </xdr:to>
    <xdr:pic>
      <xdr:nvPicPr>
        <xdr:cNvPr id="8" name="Изображение 1" descr="GRS32-12M 副本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" y="10640781"/>
          <a:ext cx="714376" cy="867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535782</xdr:colOff>
      <xdr:row>45</xdr:row>
      <xdr:rowOff>35718</xdr:rowOff>
    </xdr:from>
    <xdr:to>
      <xdr:col>0</xdr:col>
      <xdr:colOff>1488282</xdr:colOff>
      <xdr:row>47</xdr:row>
      <xdr:rowOff>367889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2" y="12766980"/>
          <a:ext cx="952500" cy="1196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631032</xdr:colOff>
      <xdr:row>41</xdr:row>
      <xdr:rowOff>47625</xdr:rowOff>
    </xdr:from>
    <xdr:to>
      <xdr:col>0</xdr:col>
      <xdr:colOff>1524000</xdr:colOff>
      <xdr:row>44</xdr:row>
      <xdr:rowOff>240527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2" y="11570720"/>
          <a:ext cx="892968" cy="109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264467</xdr:colOff>
      <xdr:row>51</xdr:row>
      <xdr:rowOff>203226</xdr:rowOff>
    </xdr:from>
    <xdr:to>
      <xdr:col>0</xdr:col>
      <xdr:colOff>1773977</xdr:colOff>
      <xdr:row>57</xdr:row>
      <xdr:rowOff>86034</xdr:rowOff>
    </xdr:to>
    <xdr:pic>
      <xdr:nvPicPr>
        <xdr:cNvPr id="11" name="Изображение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67" y="14798457"/>
          <a:ext cx="1509510" cy="168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217028</xdr:colOff>
      <xdr:row>60</xdr:row>
      <xdr:rowOff>217037</xdr:rowOff>
    </xdr:from>
    <xdr:to>
      <xdr:col>0</xdr:col>
      <xdr:colOff>1779149</xdr:colOff>
      <xdr:row>65</xdr:row>
      <xdr:rowOff>186189</xdr:rowOff>
    </xdr:to>
    <xdr:pic>
      <xdr:nvPicPr>
        <xdr:cNvPr id="12" name="Рисунок 8" descr="C:\Users\User\Desktop\1.png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28" y="17512023"/>
          <a:ext cx="1562121" cy="1469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506676</xdr:colOff>
      <xdr:row>27</xdr:row>
      <xdr:rowOff>348341</xdr:rowOff>
    </xdr:from>
    <xdr:to>
      <xdr:col>0</xdr:col>
      <xdr:colOff>1422897</xdr:colOff>
      <xdr:row>30</xdr:row>
      <xdr:rowOff>666751</xdr:rowOff>
    </xdr:to>
    <xdr:pic>
      <xdr:nvPicPr>
        <xdr:cNvPr id="13" name="Изображение 4" descr="TWE вместо TGPB-I (4)">
          <a:extLst>
            <a:ext uri="{FF2B5EF4-FFF2-40B4-BE49-F238E27FC236}">
              <a16:creationId xmlns:a16="http://schemas.microsoft.com/office/drawing/2014/main" id="{D60BDE21-E08D-4DF4-9E37-C0ADB6DE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76" y="9111341"/>
          <a:ext cx="916221" cy="1366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464344</xdr:colOff>
      <xdr:row>31</xdr:row>
      <xdr:rowOff>48901</xdr:rowOff>
    </xdr:from>
    <xdr:to>
      <xdr:col>0</xdr:col>
      <xdr:colOff>1357312</xdr:colOff>
      <xdr:row>33</xdr:row>
      <xdr:rowOff>336393</xdr:rowOff>
    </xdr:to>
    <xdr:pic>
      <xdr:nvPicPr>
        <xdr:cNvPr id="14" name="Изображение 16">
          <a:extLst>
            <a:ext uri="{FF2B5EF4-FFF2-40B4-BE49-F238E27FC236}">
              <a16:creationId xmlns:a16="http://schemas.microsoft.com/office/drawing/2014/main" id="{B2BC355E-30BE-4CF5-81D9-B9993A59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10898934"/>
          <a:ext cx="892968" cy="1104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197214</xdr:colOff>
      <xdr:row>69</xdr:row>
      <xdr:rowOff>273843</xdr:rowOff>
    </xdr:from>
    <xdr:to>
      <xdr:col>0</xdr:col>
      <xdr:colOff>1631155</xdr:colOff>
      <xdr:row>74</xdr:row>
      <xdr:rowOff>273843</xdr:rowOff>
    </xdr:to>
    <xdr:pic>
      <xdr:nvPicPr>
        <xdr:cNvPr id="15" name="Изображение 4" descr="TWE вместо TGPB-I (4)">
          <a:extLst>
            <a:ext uri="{FF2B5EF4-FFF2-40B4-BE49-F238E27FC236}">
              <a16:creationId xmlns:a16="http://schemas.microsoft.com/office/drawing/2014/main" id="{BF4CD30F-7540-4767-91F5-6DD7DF71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14" y="21186510"/>
          <a:ext cx="1433941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1005840</xdr:colOff>
      <xdr:row>8</xdr:row>
      <xdr:rowOff>0</xdr:rowOff>
    </xdr:from>
    <xdr:to>
      <xdr:col>0</xdr:col>
      <xdr:colOff>1005840</xdr:colOff>
      <xdr:row>9</xdr:row>
      <xdr:rowOff>342900</xdr:rowOff>
    </xdr:to>
    <xdr:pic>
      <xdr:nvPicPr>
        <xdr:cNvPr id="11392" name="Рисунок 104" descr="MC.101.06.tif">
          <a:extLst>
            <a:ext uri="{FF2B5EF4-FFF2-40B4-BE49-F238E27FC236}">
              <a16:creationId xmlns:a16="http://schemas.microsoft.com/office/drawing/2014/main" id="{00000000-0008-0000-0400-000080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" y="2133600"/>
          <a:ext cx="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118</xdr:row>
      <xdr:rowOff>236220</xdr:rowOff>
    </xdr:from>
    <xdr:to>
      <xdr:col>0</xdr:col>
      <xdr:colOff>1569720</xdr:colOff>
      <xdr:row>121</xdr:row>
      <xdr:rowOff>259080</xdr:rowOff>
    </xdr:to>
    <xdr:pic>
      <xdr:nvPicPr>
        <xdr:cNvPr id="11393" name="Рисунок 187" descr="DSCF0203 拷贝.jpg">
          <a:extLst>
            <a:ext uri="{FF2B5EF4-FFF2-40B4-BE49-F238E27FC236}">
              <a16:creationId xmlns:a16="http://schemas.microsoft.com/office/drawing/2014/main" id="{00000000-0008-0000-04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0896540"/>
          <a:ext cx="1264920" cy="107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124</xdr:row>
      <xdr:rowOff>228600</xdr:rowOff>
    </xdr:from>
    <xdr:to>
      <xdr:col>0</xdr:col>
      <xdr:colOff>1638300</xdr:colOff>
      <xdr:row>127</xdr:row>
      <xdr:rowOff>175260</xdr:rowOff>
    </xdr:to>
    <xdr:pic>
      <xdr:nvPicPr>
        <xdr:cNvPr id="11394" name="Рисунок 188" descr="DSCF0195 拷贝.jpg">
          <a:extLst>
            <a:ext uri="{FF2B5EF4-FFF2-40B4-BE49-F238E27FC236}">
              <a16:creationId xmlns:a16="http://schemas.microsoft.com/office/drawing/2014/main" id="{00000000-0008-0000-04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0520" y="42992040"/>
          <a:ext cx="128778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129</xdr:row>
      <xdr:rowOff>45720</xdr:rowOff>
    </xdr:from>
    <xdr:to>
      <xdr:col>0</xdr:col>
      <xdr:colOff>1577340</xdr:colOff>
      <xdr:row>131</xdr:row>
      <xdr:rowOff>304800</xdr:rowOff>
    </xdr:to>
    <xdr:pic>
      <xdr:nvPicPr>
        <xdr:cNvPr id="11395" name="Рисунок 189" descr="DSCF0199 拷贝.jpg">
          <a:extLst>
            <a:ext uri="{FF2B5EF4-FFF2-40B4-BE49-F238E27FC236}">
              <a16:creationId xmlns:a16="http://schemas.microsoft.com/office/drawing/2014/main" id="{00000000-0008-0000-04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44561760"/>
          <a:ext cx="119634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373380</xdr:colOff>
      <xdr:row>132</xdr:row>
      <xdr:rowOff>38100</xdr:rowOff>
    </xdr:from>
    <xdr:to>
      <xdr:col>0</xdr:col>
      <xdr:colOff>1584960</xdr:colOff>
      <xdr:row>134</xdr:row>
      <xdr:rowOff>312420</xdr:rowOff>
    </xdr:to>
    <xdr:pic>
      <xdr:nvPicPr>
        <xdr:cNvPr id="11396" name="Рисунок 190" descr="DSCF0212 拷贝.jpg">
          <a:extLst>
            <a:ext uri="{FF2B5EF4-FFF2-40B4-BE49-F238E27FC236}">
              <a16:creationId xmlns:a16="http://schemas.microsoft.com/office/drawing/2014/main" id="{00000000-0008-0000-0400-000084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" y="45605700"/>
          <a:ext cx="121158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135</xdr:row>
      <xdr:rowOff>22860</xdr:rowOff>
    </xdr:from>
    <xdr:to>
      <xdr:col>0</xdr:col>
      <xdr:colOff>1615440</xdr:colOff>
      <xdr:row>137</xdr:row>
      <xdr:rowOff>281940</xdr:rowOff>
    </xdr:to>
    <xdr:pic>
      <xdr:nvPicPr>
        <xdr:cNvPr id="11397" name="Рисунок 191" descr="DSCF0219 拷贝.jpg">
          <a:extLst>
            <a:ext uri="{FF2B5EF4-FFF2-40B4-BE49-F238E27FC236}">
              <a16:creationId xmlns:a16="http://schemas.microsoft.com/office/drawing/2014/main" id="{00000000-0008-0000-0400-000085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6642020"/>
          <a:ext cx="131064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281940</xdr:colOff>
      <xdr:row>138</xdr:row>
      <xdr:rowOff>45720</xdr:rowOff>
    </xdr:from>
    <xdr:to>
      <xdr:col>0</xdr:col>
      <xdr:colOff>1501140</xdr:colOff>
      <xdr:row>140</xdr:row>
      <xdr:rowOff>274320</xdr:rowOff>
    </xdr:to>
    <xdr:pic>
      <xdr:nvPicPr>
        <xdr:cNvPr id="11398" name="Рисунок 192" descr="DSCF0205 拷贝.jpg">
          <a:extLst>
            <a:ext uri="{FF2B5EF4-FFF2-40B4-BE49-F238E27FC236}">
              <a16:creationId xmlns:a16="http://schemas.microsoft.com/office/drawing/2014/main" id="{00000000-0008-0000-0400-000086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" y="47716440"/>
          <a:ext cx="121920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141</xdr:row>
      <xdr:rowOff>22860</xdr:rowOff>
    </xdr:from>
    <xdr:to>
      <xdr:col>0</xdr:col>
      <xdr:colOff>1531620</xdr:colOff>
      <xdr:row>143</xdr:row>
      <xdr:rowOff>297180</xdr:rowOff>
    </xdr:to>
    <xdr:pic>
      <xdr:nvPicPr>
        <xdr:cNvPr id="11399" name="Рисунок 193" descr="DSCF0217 拷贝.jpg">
          <a:extLst>
            <a:ext uri="{FF2B5EF4-FFF2-40B4-BE49-F238E27FC236}">
              <a16:creationId xmlns:a16="http://schemas.microsoft.com/office/drawing/2014/main" id="{00000000-0008-0000-0400-000087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48745140"/>
          <a:ext cx="1264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472440</xdr:colOff>
      <xdr:row>62</xdr:row>
      <xdr:rowOff>220980</xdr:rowOff>
    </xdr:from>
    <xdr:to>
      <xdr:col>0</xdr:col>
      <xdr:colOff>1440180</xdr:colOff>
      <xdr:row>65</xdr:row>
      <xdr:rowOff>45720</xdr:rowOff>
    </xdr:to>
    <xdr:pic>
      <xdr:nvPicPr>
        <xdr:cNvPr id="11400" name="Рисунок 194" descr="DSCF0144 拷贝.jpg">
          <a:extLst>
            <a:ext uri="{FF2B5EF4-FFF2-40B4-BE49-F238E27FC236}">
              <a16:creationId xmlns:a16="http://schemas.microsoft.com/office/drawing/2014/main" id="{00000000-0008-0000-0400-000088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0" y="21252180"/>
          <a:ext cx="96774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556260</xdr:colOff>
      <xdr:row>71</xdr:row>
      <xdr:rowOff>198120</xdr:rowOff>
    </xdr:from>
    <xdr:to>
      <xdr:col>0</xdr:col>
      <xdr:colOff>1424940</xdr:colOff>
      <xdr:row>74</xdr:row>
      <xdr:rowOff>0</xdr:rowOff>
    </xdr:to>
    <xdr:pic>
      <xdr:nvPicPr>
        <xdr:cNvPr id="11401" name="Рисунок 195" descr="DSCF0125 拷贝.jpg">
          <a:extLst>
            <a:ext uri="{FF2B5EF4-FFF2-40B4-BE49-F238E27FC236}">
              <a16:creationId xmlns:a16="http://schemas.microsoft.com/office/drawing/2014/main" id="{00000000-0008-0000-0400-00008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24384000"/>
          <a:ext cx="8686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146</xdr:row>
      <xdr:rowOff>342900</xdr:rowOff>
    </xdr:from>
    <xdr:to>
      <xdr:col>0</xdr:col>
      <xdr:colOff>1501140</xdr:colOff>
      <xdr:row>149</xdr:row>
      <xdr:rowOff>251460</xdr:rowOff>
    </xdr:to>
    <xdr:pic>
      <xdr:nvPicPr>
        <xdr:cNvPr id="11402" name="Рисунок 196" descr="DSCF0187 拷贝.jpg">
          <a:extLst>
            <a:ext uri="{FF2B5EF4-FFF2-40B4-BE49-F238E27FC236}">
              <a16:creationId xmlns:a16="http://schemas.microsoft.com/office/drawing/2014/main" id="{00000000-0008-0000-0400-00008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50817780"/>
          <a:ext cx="92964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518160</xdr:colOff>
      <xdr:row>153</xdr:row>
      <xdr:rowOff>182880</xdr:rowOff>
    </xdr:from>
    <xdr:to>
      <xdr:col>0</xdr:col>
      <xdr:colOff>1478280</xdr:colOff>
      <xdr:row>156</xdr:row>
      <xdr:rowOff>68580</xdr:rowOff>
    </xdr:to>
    <xdr:pic>
      <xdr:nvPicPr>
        <xdr:cNvPr id="11403" name="Рисунок 197" descr="DSCF0184 拷贝.jpg">
          <a:extLst>
            <a:ext uri="{FF2B5EF4-FFF2-40B4-BE49-F238E27FC236}">
              <a16:creationId xmlns:a16="http://schemas.microsoft.com/office/drawing/2014/main" id="{00000000-0008-0000-0400-00008B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160" y="53111400"/>
          <a:ext cx="96012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480060</xdr:colOff>
      <xdr:row>161</xdr:row>
      <xdr:rowOff>45720</xdr:rowOff>
    </xdr:from>
    <xdr:to>
      <xdr:col>0</xdr:col>
      <xdr:colOff>1348740</xdr:colOff>
      <xdr:row>163</xdr:row>
      <xdr:rowOff>274320</xdr:rowOff>
    </xdr:to>
    <xdr:pic>
      <xdr:nvPicPr>
        <xdr:cNvPr id="11404" name="Рисунок 198" descr="DSCF0193 拷贝.jpg">
          <a:extLst>
            <a:ext uri="{FF2B5EF4-FFF2-40B4-BE49-F238E27FC236}">
              <a16:creationId xmlns:a16="http://schemas.microsoft.com/office/drawing/2014/main" id="{00000000-0008-0000-0400-00008C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060" y="55778400"/>
          <a:ext cx="86868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164</xdr:row>
      <xdr:rowOff>68580</xdr:rowOff>
    </xdr:from>
    <xdr:to>
      <xdr:col>0</xdr:col>
      <xdr:colOff>1470660</xdr:colOff>
      <xdr:row>166</xdr:row>
      <xdr:rowOff>281940</xdr:rowOff>
    </xdr:to>
    <xdr:pic>
      <xdr:nvPicPr>
        <xdr:cNvPr id="11405" name="Рисунок 199" descr="DSCF0208 拷贝.jpg">
          <a:extLst>
            <a:ext uri="{FF2B5EF4-FFF2-40B4-BE49-F238E27FC236}">
              <a16:creationId xmlns:a16="http://schemas.microsoft.com/office/drawing/2014/main" id="{00000000-0008-0000-0400-00008D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56852820"/>
          <a:ext cx="105156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480060</xdr:colOff>
      <xdr:row>81</xdr:row>
      <xdr:rowOff>205740</xdr:rowOff>
    </xdr:from>
    <xdr:to>
      <xdr:col>0</xdr:col>
      <xdr:colOff>1501140</xdr:colOff>
      <xdr:row>84</xdr:row>
      <xdr:rowOff>38100</xdr:rowOff>
    </xdr:to>
    <xdr:pic>
      <xdr:nvPicPr>
        <xdr:cNvPr id="11406" name="Рисунок 200" descr="DSCF0126 拷贝.jpg">
          <a:extLst>
            <a:ext uri="{FF2B5EF4-FFF2-40B4-BE49-F238E27FC236}">
              <a16:creationId xmlns:a16="http://schemas.microsoft.com/office/drawing/2014/main" id="{00000000-0008-0000-0400-00008E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060" y="27896820"/>
          <a:ext cx="102108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434340</xdr:colOff>
      <xdr:row>92</xdr:row>
      <xdr:rowOff>83820</xdr:rowOff>
    </xdr:from>
    <xdr:to>
      <xdr:col>0</xdr:col>
      <xdr:colOff>1691640</xdr:colOff>
      <xdr:row>95</xdr:row>
      <xdr:rowOff>175260</xdr:rowOff>
    </xdr:to>
    <xdr:pic>
      <xdr:nvPicPr>
        <xdr:cNvPr id="11407" name="Рисунок 201" descr="DSCF0139 拷贝.jpg">
          <a:extLst>
            <a:ext uri="{FF2B5EF4-FFF2-40B4-BE49-F238E27FC236}">
              <a16:creationId xmlns:a16="http://schemas.microsoft.com/office/drawing/2014/main" id="{00000000-0008-0000-0400-00008F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340" y="31630620"/>
          <a:ext cx="1257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358140</xdr:colOff>
      <xdr:row>212</xdr:row>
      <xdr:rowOff>7620</xdr:rowOff>
    </xdr:from>
    <xdr:to>
      <xdr:col>0</xdr:col>
      <xdr:colOff>1485900</xdr:colOff>
      <xdr:row>215</xdr:row>
      <xdr:rowOff>114300</xdr:rowOff>
    </xdr:to>
    <xdr:pic>
      <xdr:nvPicPr>
        <xdr:cNvPr id="11408" name="Рисунок 202" descr="DSCF0129 拷贝.jpg">
          <a:extLst>
            <a:ext uri="{FF2B5EF4-FFF2-40B4-BE49-F238E27FC236}">
              <a16:creationId xmlns:a16="http://schemas.microsoft.com/office/drawing/2014/main" id="{00000000-0008-0000-0400-000090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140" y="73266300"/>
          <a:ext cx="112776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107</xdr:row>
      <xdr:rowOff>99060</xdr:rowOff>
    </xdr:from>
    <xdr:to>
      <xdr:col>0</xdr:col>
      <xdr:colOff>1653540</xdr:colOff>
      <xdr:row>111</xdr:row>
      <xdr:rowOff>53340</xdr:rowOff>
    </xdr:to>
    <xdr:pic>
      <xdr:nvPicPr>
        <xdr:cNvPr id="11409" name="Рисунок 203" descr="DSCF0140 拷贝.jpg">
          <a:extLst>
            <a:ext uri="{FF2B5EF4-FFF2-40B4-BE49-F238E27FC236}">
              <a16:creationId xmlns:a16="http://schemas.microsoft.com/office/drawing/2014/main" id="{00000000-0008-0000-0400-00009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36903660"/>
          <a:ext cx="1272540" cy="1356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548640</xdr:colOff>
      <xdr:row>32</xdr:row>
      <xdr:rowOff>304800</xdr:rowOff>
    </xdr:from>
    <xdr:to>
      <xdr:col>0</xdr:col>
      <xdr:colOff>1348740</xdr:colOff>
      <xdr:row>35</xdr:row>
      <xdr:rowOff>68580</xdr:rowOff>
    </xdr:to>
    <xdr:pic>
      <xdr:nvPicPr>
        <xdr:cNvPr id="11410" name="Рисунок 204" descr="DSCF0135 拷贝.jpg">
          <a:extLst>
            <a:ext uri="{FF2B5EF4-FFF2-40B4-BE49-F238E27FC236}">
              <a16:creationId xmlns:a16="http://schemas.microsoft.com/office/drawing/2014/main" id="{00000000-0008-0000-0400-00009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95110">
          <a:off x="548640" y="10820400"/>
          <a:ext cx="80010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586740</xdr:colOff>
      <xdr:row>41</xdr:row>
      <xdr:rowOff>281940</xdr:rowOff>
    </xdr:from>
    <xdr:to>
      <xdr:col>0</xdr:col>
      <xdr:colOff>1394460</xdr:colOff>
      <xdr:row>44</xdr:row>
      <xdr:rowOff>45720</xdr:rowOff>
    </xdr:to>
    <xdr:pic>
      <xdr:nvPicPr>
        <xdr:cNvPr id="11411" name="Рисунок 205" descr="DSCF0123 拷贝.jpg">
          <a:extLst>
            <a:ext uri="{FF2B5EF4-FFF2-40B4-BE49-F238E27FC236}">
              <a16:creationId xmlns:a16="http://schemas.microsoft.com/office/drawing/2014/main" id="{00000000-0008-0000-0400-00009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" y="13952220"/>
          <a:ext cx="8077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37</xdr:row>
      <xdr:rowOff>152400</xdr:rowOff>
    </xdr:from>
    <xdr:to>
      <xdr:col>0</xdr:col>
      <xdr:colOff>1318260</xdr:colOff>
      <xdr:row>39</xdr:row>
      <xdr:rowOff>182880</xdr:rowOff>
    </xdr:to>
    <xdr:pic>
      <xdr:nvPicPr>
        <xdr:cNvPr id="11412" name="Рисунок 206" descr="DSCF0123 拷贝.jpg">
          <a:extLst>
            <a:ext uri="{FF2B5EF4-FFF2-40B4-BE49-F238E27FC236}">
              <a16:creationId xmlns:a16="http://schemas.microsoft.com/office/drawing/2014/main" id="{00000000-0008-0000-0400-000094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2420600"/>
          <a:ext cx="67056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548640</xdr:colOff>
      <xdr:row>57</xdr:row>
      <xdr:rowOff>129540</xdr:rowOff>
    </xdr:from>
    <xdr:to>
      <xdr:col>0</xdr:col>
      <xdr:colOff>1341120</xdr:colOff>
      <xdr:row>59</xdr:row>
      <xdr:rowOff>182880</xdr:rowOff>
    </xdr:to>
    <xdr:pic>
      <xdr:nvPicPr>
        <xdr:cNvPr id="11413" name="Рисунок 207" descr="DSCF0214 拷贝.jpg">
          <a:extLst>
            <a:ext uri="{FF2B5EF4-FFF2-40B4-BE49-F238E27FC236}">
              <a16:creationId xmlns:a16="http://schemas.microsoft.com/office/drawing/2014/main" id="{00000000-0008-0000-0400-000095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8640" y="19408140"/>
          <a:ext cx="79248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525780</xdr:colOff>
      <xdr:row>48</xdr:row>
      <xdr:rowOff>121920</xdr:rowOff>
    </xdr:from>
    <xdr:to>
      <xdr:col>0</xdr:col>
      <xdr:colOff>1303020</xdr:colOff>
      <xdr:row>51</xdr:row>
      <xdr:rowOff>83820</xdr:rowOff>
    </xdr:to>
    <xdr:pic>
      <xdr:nvPicPr>
        <xdr:cNvPr id="11414" name="Рисунок 208" descr="DSCF0133.jpg">
          <a:extLst>
            <a:ext uri="{FF2B5EF4-FFF2-40B4-BE49-F238E27FC236}">
              <a16:creationId xmlns:a16="http://schemas.microsoft.com/office/drawing/2014/main" id="{00000000-0008-0000-0400-000096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5780" y="16245840"/>
          <a:ext cx="77724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541020</xdr:colOff>
      <xdr:row>53</xdr:row>
      <xdr:rowOff>68580</xdr:rowOff>
    </xdr:from>
    <xdr:to>
      <xdr:col>0</xdr:col>
      <xdr:colOff>1242060</xdr:colOff>
      <xdr:row>55</xdr:row>
      <xdr:rowOff>281940</xdr:rowOff>
    </xdr:to>
    <xdr:pic>
      <xdr:nvPicPr>
        <xdr:cNvPr id="11415" name="Рисунок 209" descr="DSCF0134 拷贝.jpg">
          <a:extLst>
            <a:ext uri="{FF2B5EF4-FFF2-40B4-BE49-F238E27FC236}">
              <a16:creationId xmlns:a16="http://schemas.microsoft.com/office/drawing/2014/main" id="{00000000-0008-0000-0400-000097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1020" y="17945100"/>
          <a:ext cx="70104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297180</xdr:colOff>
      <xdr:row>169</xdr:row>
      <xdr:rowOff>205740</xdr:rowOff>
    </xdr:from>
    <xdr:to>
      <xdr:col>0</xdr:col>
      <xdr:colOff>1744980</xdr:colOff>
      <xdr:row>172</xdr:row>
      <xdr:rowOff>236220</xdr:rowOff>
    </xdr:to>
    <xdr:pic>
      <xdr:nvPicPr>
        <xdr:cNvPr id="11416" name="Рисунок 210" descr="DSCF0159 拷贝.jpg">
          <a:extLst>
            <a:ext uri="{FF2B5EF4-FFF2-40B4-BE49-F238E27FC236}">
              <a16:creationId xmlns:a16="http://schemas.microsoft.com/office/drawing/2014/main" id="{00000000-0008-0000-0400-000098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" y="58742580"/>
          <a:ext cx="144780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178</xdr:row>
      <xdr:rowOff>342900</xdr:rowOff>
    </xdr:from>
    <xdr:to>
      <xdr:col>0</xdr:col>
      <xdr:colOff>1744980</xdr:colOff>
      <xdr:row>181</xdr:row>
      <xdr:rowOff>312420</xdr:rowOff>
    </xdr:to>
    <xdr:pic>
      <xdr:nvPicPr>
        <xdr:cNvPr id="11417" name="Рисунок 211" descr="DSCF0160 拷贝.jpg">
          <a:extLst>
            <a:ext uri="{FF2B5EF4-FFF2-40B4-BE49-F238E27FC236}">
              <a16:creationId xmlns:a16="http://schemas.microsoft.com/office/drawing/2014/main" id="{00000000-0008-0000-0400-00009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360" y="62034420"/>
          <a:ext cx="15316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464820</xdr:colOff>
      <xdr:row>222</xdr:row>
      <xdr:rowOff>99060</xdr:rowOff>
    </xdr:from>
    <xdr:to>
      <xdr:col>0</xdr:col>
      <xdr:colOff>1348740</xdr:colOff>
      <xdr:row>224</xdr:row>
      <xdr:rowOff>220980</xdr:rowOff>
    </xdr:to>
    <xdr:pic>
      <xdr:nvPicPr>
        <xdr:cNvPr id="11418" name="Рисунок 212" descr="DSCF0150 拷贝.jpg">
          <a:extLst>
            <a:ext uri="{FF2B5EF4-FFF2-40B4-BE49-F238E27FC236}">
              <a16:creationId xmlns:a16="http://schemas.microsoft.com/office/drawing/2014/main" id="{00000000-0008-0000-0400-00009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831601">
          <a:off x="464820" y="76862940"/>
          <a:ext cx="88392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225</xdr:row>
      <xdr:rowOff>45720</xdr:rowOff>
    </xdr:from>
    <xdr:to>
      <xdr:col>0</xdr:col>
      <xdr:colOff>1607820</xdr:colOff>
      <xdr:row>227</xdr:row>
      <xdr:rowOff>281940</xdr:rowOff>
    </xdr:to>
    <xdr:pic>
      <xdr:nvPicPr>
        <xdr:cNvPr id="11419" name="Рисунок 214" descr="DSCF0385 拷贝.jpg">
          <a:extLst>
            <a:ext uri="{FF2B5EF4-FFF2-40B4-BE49-F238E27FC236}">
              <a16:creationId xmlns:a16="http://schemas.microsoft.com/office/drawing/2014/main" id="{00000000-0008-0000-0400-00009B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77861160"/>
          <a:ext cx="122682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144780</xdr:colOff>
      <xdr:row>230</xdr:row>
      <xdr:rowOff>160020</xdr:rowOff>
    </xdr:from>
    <xdr:to>
      <xdr:col>0</xdr:col>
      <xdr:colOff>1706880</xdr:colOff>
      <xdr:row>233</xdr:row>
      <xdr:rowOff>312420</xdr:rowOff>
    </xdr:to>
    <xdr:pic>
      <xdr:nvPicPr>
        <xdr:cNvPr id="11420" name="Рисунок 215" descr="DSCF0154 拷贝.jpg">
          <a:extLst>
            <a:ext uri="{FF2B5EF4-FFF2-40B4-BE49-F238E27FC236}">
              <a16:creationId xmlns:a16="http://schemas.microsoft.com/office/drawing/2014/main" id="{00000000-0008-0000-0400-00009C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466861">
          <a:off x="144780" y="79728060"/>
          <a:ext cx="156210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</xdr:colOff>
      <xdr:row>239</xdr:row>
      <xdr:rowOff>274320</xdr:rowOff>
    </xdr:from>
    <xdr:to>
      <xdr:col>0</xdr:col>
      <xdr:colOff>1623060</xdr:colOff>
      <xdr:row>243</xdr:row>
      <xdr:rowOff>99060</xdr:rowOff>
    </xdr:to>
    <xdr:pic>
      <xdr:nvPicPr>
        <xdr:cNvPr id="11421" name="Рисунок 216" descr="DSCF0156 拷贝.jpg">
          <a:extLst>
            <a:ext uri="{FF2B5EF4-FFF2-40B4-BE49-F238E27FC236}">
              <a16:creationId xmlns:a16="http://schemas.microsoft.com/office/drawing/2014/main" id="{00000000-0008-0000-0400-00009D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580434">
          <a:off x="175260" y="82997040"/>
          <a:ext cx="1447800" cy="1226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</xdr:colOff>
      <xdr:row>246</xdr:row>
      <xdr:rowOff>281940</xdr:rowOff>
    </xdr:from>
    <xdr:to>
      <xdr:col>0</xdr:col>
      <xdr:colOff>1607820</xdr:colOff>
      <xdr:row>250</xdr:row>
      <xdr:rowOff>99060</xdr:rowOff>
    </xdr:to>
    <xdr:pic>
      <xdr:nvPicPr>
        <xdr:cNvPr id="11422" name="Рисунок 217" descr="DSCF0149 拷贝.jpg">
          <a:extLst>
            <a:ext uri="{FF2B5EF4-FFF2-40B4-BE49-F238E27FC236}">
              <a16:creationId xmlns:a16="http://schemas.microsoft.com/office/drawing/2014/main" id="{00000000-0008-0000-0400-00009E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60" y="85458300"/>
          <a:ext cx="147066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</xdr:colOff>
      <xdr:row>0</xdr:row>
      <xdr:rowOff>127635</xdr:rowOff>
    </xdr:from>
    <xdr:to>
      <xdr:col>0</xdr:col>
      <xdr:colOff>1666597</xdr:colOff>
      <xdr:row>4</xdr:row>
      <xdr:rowOff>99285</xdr:rowOff>
    </xdr:to>
    <xdr:pic>
      <xdr:nvPicPr>
        <xdr:cNvPr id="11423" name="Рисунок 17" descr="logo.tif">
          <a:extLst>
            <a:ext uri="{FF2B5EF4-FFF2-40B4-BE49-F238E27FC236}">
              <a16:creationId xmlns:a16="http://schemas.microsoft.com/office/drawing/2014/main" id="{00000000-0008-0000-0400-00009F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3365" y="127635"/>
          <a:ext cx="1413232" cy="1076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</xdr:colOff>
      <xdr:row>191</xdr:row>
      <xdr:rowOff>22860</xdr:rowOff>
    </xdr:from>
    <xdr:to>
      <xdr:col>0</xdr:col>
      <xdr:colOff>1714500</xdr:colOff>
      <xdr:row>194</xdr:row>
      <xdr:rowOff>83820</xdr:rowOff>
    </xdr:to>
    <xdr:pic>
      <xdr:nvPicPr>
        <xdr:cNvPr id="11424" name="Рисунок 211" descr="DSCF0160 拷贝.jpg">
          <a:extLst>
            <a:ext uri="{FF2B5EF4-FFF2-40B4-BE49-F238E27FC236}">
              <a16:creationId xmlns:a16="http://schemas.microsoft.com/office/drawing/2014/main" id="{00000000-0008-0000-0400-0000A0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" y="66271140"/>
          <a:ext cx="1653540" cy="11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199</xdr:row>
      <xdr:rowOff>251460</xdr:rowOff>
    </xdr:from>
    <xdr:to>
      <xdr:col>0</xdr:col>
      <xdr:colOff>1790700</xdr:colOff>
      <xdr:row>203</xdr:row>
      <xdr:rowOff>22860</xdr:rowOff>
    </xdr:to>
    <xdr:pic>
      <xdr:nvPicPr>
        <xdr:cNvPr id="11425" name="Рисунок 211" descr="DSCF0160 拷贝.jpg">
          <a:extLst>
            <a:ext uri="{FF2B5EF4-FFF2-40B4-BE49-F238E27FC236}">
              <a16:creationId xmlns:a16="http://schemas.microsoft.com/office/drawing/2014/main" id="{00000000-0008-0000-0400-0000A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" y="69303900"/>
          <a:ext cx="16916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</xdr:colOff>
      <xdr:row>9</xdr:row>
      <xdr:rowOff>281940</xdr:rowOff>
    </xdr:from>
    <xdr:to>
      <xdr:col>0</xdr:col>
      <xdr:colOff>1722120</xdr:colOff>
      <xdr:row>14</xdr:row>
      <xdr:rowOff>53340</xdr:rowOff>
    </xdr:to>
    <xdr:pic>
      <xdr:nvPicPr>
        <xdr:cNvPr id="11426" name="Рисунок 40" descr="BF.501.png">
          <a:extLst>
            <a:ext uri="{FF2B5EF4-FFF2-40B4-BE49-F238E27FC236}">
              <a16:creationId xmlns:a16="http://schemas.microsoft.com/office/drawing/2014/main" id="{00000000-0008-0000-0400-0000A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0020" y="2735580"/>
          <a:ext cx="15621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</xdr:row>
      <xdr:rowOff>68580</xdr:rowOff>
    </xdr:from>
    <xdr:to>
      <xdr:col>0</xdr:col>
      <xdr:colOff>1813560</xdr:colOff>
      <xdr:row>18</xdr:row>
      <xdr:rowOff>198120</xdr:rowOff>
    </xdr:to>
    <xdr:pic>
      <xdr:nvPicPr>
        <xdr:cNvPr id="11427" name="Рисунок 41" descr="BF502.png">
          <a:extLst>
            <a:ext uri="{FF2B5EF4-FFF2-40B4-BE49-F238E27FC236}">
              <a16:creationId xmlns:a16="http://schemas.microsoft.com/office/drawing/2014/main" id="{00000000-0008-0000-0400-0000A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4625340"/>
          <a:ext cx="154686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158</xdr:row>
      <xdr:rowOff>30480</xdr:rowOff>
    </xdr:from>
    <xdr:to>
      <xdr:col>0</xdr:col>
      <xdr:colOff>1379220</xdr:colOff>
      <xdr:row>160</xdr:row>
      <xdr:rowOff>297180</xdr:rowOff>
    </xdr:to>
    <xdr:pic>
      <xdr:nvPicPr>
        <xdr:cNvPr id="11429" name="Рисунок 38" descr="BF.535.tif">
          <a:extLst>
            <a:ext uri="{FF2B5EF4-FFF2-40B4-BE49-F238E27FC236}">
              <a16:creationId xmlns:a16="http://schemas.microsoft.com/office/drawing/2014/main" id="{00000000-0008-0000-0400-0000A5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0520" y="54711600"/>
          <a:ext cx="102870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24</xdr:row>
      <xdr:rowOff>152400</xdr:rowOff>
    </xdr:from>
    <xdr:to>
      <xdr:col>0</xdr:col>
      <xdr:colOff>1813560</xdr:colOff>
      <xdr:row>29</xdr:row>
      <xdr:rowOff>182880</xdr:rowOff>
    </xdr:to>
    <xdr:pic>
      <xdr:nvPicPr>
        <xdr:cNvPr id="11430" name="Рисунок 39" descr="22.png">
          <a:extLst>
            <a:ext uri="{FF2B5EF4-FFF2-40B4-BE49-F238E27FC236}">
              <a16:creationId xmlns:a16="http://schemas.microsoft.com/office/drawing/2014/main" id="{00000000-0008-0000-0400-0000A6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" y="7863840"/>
          <a:ext cx="1790700" cy="1783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20</xdr:row>
      <xdr:rowOff>47624</xdr:rowOff>
    </xdr:from>
    <xdr:to>
      <xdr:col>0</xdr:col>
      <xdr:colOff>1566212</xdr:colOff>
      <xdr:row>22</xdr:row>
      <xdr:rowOff>299465</xdr:rowOff>
    </xdr:to>
    <xdr:pic>
      <xdr:nvPicPr>
        <xdr:cNvPr id="41" name="Рисунок 40" descr="BF.301.jp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6391274"/>
          <a:ext cx="1147112" cy="956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1005840</xdr:colOff>
      <xdr:row>8</xdr:row>
      <xdr:rowOff>0</xdr:rowOff>
    </xdr:from>
    <xdr:to>
      <xdr:col>0</xdr:col>
      <xdr:colOff>1005840</xdr:colOff>
      <xdr:row>9</xdr:row>
      <xdr:rowOff>342900</xdr:rowOff>
    </xdr:to>
    <xdr:pic>
      <xdr:nvPicPr>
        <xdr:cNvPr id="2" name="Рисунок 104" descr="MC.101.06.ti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" y="2151529"/>
          <a:ext cx="0" cy="665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</xdr:colOff>
      <xdr:row>0</xdr:row>
      <xdr:rowOff>127635</xdr:rowOff>
    </xdr:from>
    <xdr:to>
      <xdr:col>0</xdr:col>
      <xdr:colOff>1666597</xdr:colOff>
      <xdr:row>4</xdr:row>
      <xdr:rowOff>99285</xdr:rowOff>
    </xdr:to>
    <xdr:pic>
      <xdr:nvPicPr>
        <xdr:cNvPr id="3" name="Рисунок 17" descr="logo.tif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3365" y="127635"/>
          <a:ext cx="1413232" cy="1080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9</xdr:row>
      <xdr:rowOff>76199</xdr:rowOff>
    </xdr:from>
    <xdr:to>
      <xdr:col>0</xdr:col>
      <xdr:colOff>1627287</xdr:colOff>
      <xdr:row>12</xdr:row>
      <xdr:rowOff>247649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50" t="8466" r="13125" b="17642"/>
        <a:stretch/>
      </xdr:blipFill>
      <xdr:spPr>
        <a:xfrm>
          <a:off x="180975" y="2550458"/>
          <a:ext cx="1446312" cy="122652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</xdr:row>
      <xdr:rowOff>257174</xdr:rowOff>
    </xdr:from>
    <xdr:to>
      <xdr:col>0</xdr:col>
      <xdr:colOff>1743075</xdr:colOff>
      <xdr:row>17</xdr:row>
      <xdr:rowOff>203358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6" b="15685"/>
        <a:stretch/>
      </xdr:blipFill>
      <xdr:spPr>
        <a:xfrm>
          <a:off x="104775" y="4489894"/>
          <a:ext cx="1638300" cy="100126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19</xdr:row>
      <xdr:rowOff>161925</xdr:rowOff>
    </xdr:from>
    <xdr:to>
      <xdr:col>0</xdr:col>
      <xdr:colOff>1819275</xdr:colOff>
      <xdr:row>24</xdr:row>
      <xdr:rowOff>133350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153107"/>
          <a:ext cx="1733550" cy="172988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26</xdr:row>
      <xdr:rowOff>285750</xdr:rowOff>
    </xdr:from>
    <xdr:to>
      <xdr:col>0</xdr:col>
      <xdr:colOff>1685925</xdr:colOff>
      <xdr:row>31</xdr:row>
      <xdr:rowOff>84201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738778"/>
          <a:ext cx="1524000" cy="15569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219074</xdr:rowOff>
    </xdr:from>
    <xdr:to>
      <xdr:col>0</xdr:col>
      <xdr:colOff>1838739</xdr:colOff>
      <xdr:row>36</xdr:row>
      <xdr:rowOff>219074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36" b="18598"/>
        <a:stretch/>
      </xdr:blipFill>
      <xdr:spPr>
        <a:xfrm>
          <a:off x="0" y="11133948"/>
          <a:ext cx="1838739" cy="1055077"/>
        </a:xfrm>
        <a:prstGeom prst="rect">
          <a:avLst/>
        </a:prstGeom>
      </xdr:spPr>
    </xdr:pic>
    <xdr:clientData/>
  </xdr:twoCellAnchor>
  <xdr:twoCellAnchor editAs="oneCell">
    <xdr:from>
      <xdr:col>0</xdr:col>
      <xdr:colOff>245208</xdr:colOff>
      <xdr:row>38</xdr:row>
      <xdr:rowOff>240934</xdr:rowOff>
    </xdr:from>
    <xdr:to>
      <xdr:col>0</xdr:col>
      <xdr:colOff>1514646</xdr:colOff>
      <xdr:row>41</xdr:row>
      <xdr:rowOff>340565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2" t="9560" r="25802" b="7818"/>
        <a:stretch/>
      </xdr:blipFill>
      <xdr:spPr>
        <a:xfrm rot="18012661">
          <a:off x="302573" y="12856905"/>
          <a:ext cx="1154708" cy="126943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44</xdr:row>
      <xdr:rowOff>228600</xdr:rowOff>
    </xdr:from>
    <xdr:to>
      <xdr:col>0</xdr:col>
      <xdr:colOff>1733550</xdr:colOff>
      <xdr:row>48</xdr:row>
      <xdr:rowOff>150876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012090"/>
          <a:ext cx="1524000" cy="132904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50</xdr:row>
      <xdr:rowOff>123826</xdr:rowOff>
    </xdr:from>
    <xdr:to>
      <xdr:col>0</xdr:col>
      <xdr:colOff>1720827</xdr:colOff>
      <xdr:row>53</xdr:row>
      <xdr:rowOff>304801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7017469"/>
          <a:ext cx="1463652" cy="123605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58</xdr:row>
      <xdr:rowOff>266700</xdr:rowOff>
    </xdr:from>
    <xdr:to>
      <xdr:col>0</xdr:col>
      <xdr:colOff>1857803</xdr:colOff>
      <xdr:row>62</xdr:row>
      <xdr:rowOff>247650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9973882"/>
          <a:ext cx="1733978" cy="138771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68</xdr:row>
      <xdr:rowOff>247650</xdr:rowOff>
    </xdr:from>
    <xdr:to>
      <xdr:col>0</xdr:col>
      <xdr:colOff>1695450</xdr:colOff>
      <xdr:row>69</xdr:row>
      <xdr:rowOff>600456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3471755"/>
          <a:ext cx="1524000" cy="112652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71</xdr:row>
      <xdr:rowOff>171450</xdr:rowOff>
    </xdr:from>
    <xdr:to>
      <xdr:col>0</xdr:col>
      <xdr:colOff>1704975</xdr:colOff>
      <xdr:row>72</xdr:row>
      <xdr:rowOff>592455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294693"/>
          <a:ext cx="1524000" cy="117404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74</xdr:row>
      <xdr:rowOff>85725</xdr:rowOff>
    </xdr:from>
    <xdr:to>
      <xdr:col>0</xdr:col>
      <xdr:colOff>1609725</xdr:colOff>
      <xdr:row>75</xdr:row>
      <xdr:rowOff>544925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066731"/>
          <a:ext cx="1343025" cy="108397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77</xdr:row>
      <xdr:rowOff>142876</xdr:rowOff>
    </xdr:from>
    <xdr:to>
      <xdr:col>0</xdr:col>
      <xdr:colOff>1695451</xdr:colOff>
      <xdr:row>77</xdr:row>
      <xdr:rowOff>1093436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7473"/>
        <a:stretch/>
      </xdr:blipFill>
      <xdr:spPr>
        <a:xfrm>
          <a:off x="171451" y="28784551"/>
          <a:ext cx="1524000" cy="950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95249</xdr:rowOff>
    </xdr:from>
    <xdr:to>
      <xdr:col>0</xdr:col>
      <xdr:colOff>1876425</xdr:colOff>
      <xdr:row>78</xdr:row>
      <xdr:rowOff>1157135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5" b="21875"/>
        <a:stretch/>
      </xdr:blipFill>
      <xdr:spPr>
        <a:xfrm>
          <a:off x="0" y="29937074"/>
          <a:ext cx="1876425" cy="10618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79</xdr:row>
      <xdr:rowOff>31399</xdr:rowOff>
    </xdr:from>
    <xdr:to>
      <xdr:col>0</xdr:col>
      <xdr:colOff>1876425</xdr:colOff>
      <xdr:row>79</xdr:row>
      <xdr:rowOff>1191086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9" b="12796"/>
        <a:stretch/>
      </xdr:blipFill>
      <xdr:spPr>
        <a:xfrm>
          <a:off x="47625" y="31130524"/>
          <a:ext cx="1828800" cy="11596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19050</xdr:rowOff>
    </xdr:from>
    <xdr:to>
      <xdr:col>0</xdr:col>
      <xdr:colOff>1914525</xdr:colOff>
      <xdr:row>80</xdr:row>
      <xdr:rowOff>1174603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35"/>
        <a:stretch/>
      </xdr:blipFill>
      <xdr:spPr>
        <a:xfrm>
          <a:off x="0" y="32375475"/>
          <a:ext cx="1914525" cy="115555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81</xdr:row>
      <xdr:rowOff>95249</xdr:rowOff>
    </xdr:from>
    <xdr:to>
      <xdr:col>0</xdr:col>
      <xdr:colOff>1441368</xdr:colOff>
      <xdr:row>81</xdr:row>
      <xdr:rowOff>1209675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3728024"/>
          <a:ext cx="984168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82</xdr:row>
      <xdr:rowOff>171450</xdr:rowOff>
    </xdr:from>
    <xdr:to>
      <xdr:col>0</xdr:col>
      <xdr:colOff>1724025</xdr:colOff>
      <xdr:row>85</xdr:row>
      <xdr:rowOff>167368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98" b="23866"/>
        <a:stretch/>
      </xdr:blipFill>
      <xdr:spPr>
        <a:xfrm>
          <a:off x="95250" y="35080575"/>
          <a:ext cx="1628775" cy="10817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434762</xdr:colOff>
      <xdr:row>9</xdr:row>
      <xdr:rowOff>30780</xdr:rowOff>
    </xdr:from>
    <xdr:to>
      <xdr:col>0</xdr:col>
      <xdr:colOff>1529291</xdr:colOff>
      <xdr:row>11</xdr:row>
      <xdr:rowOff>195157</xdr:rowOff>
    </xdr:to>
    <xdr:pic>
      <xdr:nvPicPr>
        <xdr:cNvPr id="9448" name="Рисунок 1">
          <a:extLst>
            <a:ext uri="{FF2B5EF4-FFF2-40B4-BE49-F238E27FC236}">
              <a16:creationId xmlns:a16="http://schemas.microsoft.com/office/drawing/2014/main" id="{00000000-0008-0000-0600-0000E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762" y="3036446"/>
          <a:ext cx="1094529" cy="905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236464</xdr:colOff>
      <xdr:row>16</xdr:row>
      <xdr:rowOff>199571</xdr:rowOff>
    </xdr:from>
    <xdr:to>
      <xdr:col>0</xdr:col>
      <xdr:colOff>1793346</xdr:colOff>
      <xdr:row>19</xdr:row>
      <xdr:rowOff>5203</xdr:rowOff>
    </xdr:to>
    <xdr:pic>
      <xdr:nvPicPr>
        <xdr:cNvPr id="9449" name="Рисунок 2">
          <a:extLst>
            <a:ext uri="{FF2B5EF4-FFF2-40B4-BE49-F238E27FC236}">
              <a16:creationId xmlns:a16="http://schemas.microsoft.com/office/drawing/2014/main" id="{00000000-0008-0000-0600-0000E9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464" y="6888238"/>
          <a:ext cx="1556882" cy="912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209549</xdr:colOff>
      <xdr:row>26</xdr:row>
      <xdr:rowOff>161925</xdr:rowOff>
    </xdr:from>
    <xdr:to>
      <xdr:col>0</xdr:col>
      <xdr:colOff>1619249</xdr:colOff>
      <xdr:row>29</xdr:row>
      <xdr:rowOff>74293</xdr:rowOff>
    </xdr:to>
    <xdr:pic>
      <xdr:nvPicPr>
        <xdr:cNvPr id="9450" name="Рисунок 3">
          <a:extLst>
            <a:ext uri="{FF2B5EF4-FFF2-40B4-BE49-F238E27FC236}">
              <a16:creationId xmlns:a16="http://schemas.microsoft.com/office/drawing/2014/main" id="{00000000-0008-0000-0600-0000E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321627">
          <a:off x="209549" y="9315450"/>
          <a:ext cx="140970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</xdr:colOff>
      <xdr:row>34</xdr:row>
      <xdr:rowOff>336761</xdr:rowOff>
    </xdr:from>
    <xdr:to>
      <xdr:col>0</xdr:col>
      <xdr:colOff>1684020</xdr:colOff>
      <xdr:row>37</xdr:row>
      <xdr:rowOff>169120</xdr:rowOff>
    </xdr:to>
    <xdr:pic>
      <xdr:nvPicPr>
        <xdr:cNvPr id="9451" name="Рисунок 4">
          <a:extLst>
            <a:ext uri="{FF2B5EF4-FFF2-40B4-BE49-F238E27FC236}">
              <a16:creationId xmlns:a16="http://schemas.microsoft.com/office/drawing/2014/main" id="{00000000-0008-0000-0600-0000EB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" y="14096304"/>
          <a:ext cx="1554480" cy="942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197354</xdr:colOff>
      <xdr:row>39</xdr:row>
      <xdr:rowOff>156227</xdr:rowOff>
    </xdr:from>
    <xdr:to>
      <xdr:col>0</xdr:col>
      <xdr:colOff>1728974</xdr:colOff>
      <xdr:row>41</xdr:row>
      <xdr:rowOff>224807</xdr:rowOff>
    </xdr:to>
    <xdr:pic>
      <xdr:nvPicPr>
        <xdr:cNvPr id="9452" name="Рисунок 5">
          <a:extLst>
            <a:ext uri="{FF2B5EF4-FFF2-40B4-BE49-F238E27FC236}">
              <a16:creationId xmlns:a16="http://schemas.microsoft.com/office/drawing/2014/main" id="{00000000-0008-0000-0600-0000EC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34152">
          <a:off x="197354" y="15276282"/>
          <a:ext cx="1531620" cy="802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43</xdr:row>
      <xdr:rowOff>68580</xdr:rowOff>
    </xdr:from>
    <xdr:to>
      <xdr:col>0</xdr:col>
      <xdr:colOff>1592580</xdr:colOff>
      <xdr:row>46</xdr:row>
      <xdr:rowOff>312421</xdr:rowOff>
    </xdr:to>
    <xdr:pic>
      <xdr:nvPicPr>
        <xdr:cNvPr id="9453" name="Рисунок 6">
          <a:extLst>
            <a:ext uri="{FF2B5EF4-FFF2-40B4-BE49-F238E27FC236}">
              <a16:creationId xmlns:a16="http://schemas.microsoft.com/office/drawing/2014/main" id="{00000000-0008-0000-0600-0000E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360" y="12946380"/>
          <a:ext cx="137922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404767</xdr:colOff>
      <xdr:row>50</xdr:row>
      <xdr:rowOff>193524</xdr:rowOff>
    </xdr:from>
    <xdr:to>
      <xdr:col>0</xdr:col>
      <xdr:colOff>1601107</xdr:colOff>
      <xdr:row>53</xdr:row>
      <xdr:rowOff>22737</xdr:rowOff>
    </xdr:to>
    <xdr:pic>
      <xdr:nvPicPr>
        <xdr:cNvPr id="9454" name="Рисунок 7">
          <a:extLst>
            <a:ext uri="{FF2B5EF4-FFF2-40B4-BE49-F238E27FC236}">
              <a16:creationId xmlns:a16="http://schemas.microsoft.com/office/drawing/2014/main" id="{00000000-0008-0000-0600-0000EE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767" y="19793857"/>
          <a:ext cx="1196340" cy="935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354753</xdr:colOff>
      <xdr:row>56</xdr:row>
      <xdr:rowOff>0</xdr:rowOff>
    </xdr:from>
    <xdr:to>
      <xdr:col>0</xdr:col>
      <xdr:colOff>1703493</xdr:colOff>
      <xdr:row>58</xdr:row>
      <xdr:rowOff>254419</xdr:rowOff>
    </xdr:to>
    <xdr:pic>
      <xdr:nvPicPr>
        <xdr:cNvPr id="9455" name="Рисунок 8">
          <a:extLst>
            <a:ext uri="{FF2B5EF4-FFF2-40B4-BE49-F238E27FC236}">
              <a16:creationId xmlns:a16="http://schemas.microsoft.com/office/drawing/2014/main" id="{00000000-0008-0000-0600-0000EF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753" y="22519428"/>
          <a:ext cx="1348740" cy="99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471594</xdr:colOff>
      <xdr:row>61</xdr:row>
      <xdr:rowOff>61595</xdr:rowOff>
    </xdr:from>
    <xdr:to>
      <xdr:col>0</xdr:col>
      <xdr:colOff>1576494</xdr:colOff>
      <xdr:row>63</xdr:row>
      <xdr:rowOff>343534</xdr:rowOff>
    </xdr:to>
    <xdr:pic>
      <xdr:nvPicPr>
        <xdr:cNvPr id="9456" name="Рисунок 9">
          <a:extLst>
            <a:ext uri="{FF2B5EF4-FFF2-40B4-BE49-F238E27FC236}">
              <a16:creationId xmlns:a16="http://schemas.microsoft.com/office/drawing/2014/main" id="{00000000-0008-0000-0600-0000F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594" y="27514761"/>
          <a:ext cx="1104900" cy="102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113306</xdr:colOff>
      <xdr:row>70</xdr:row>
      <xdr:rowOff>225734</xdr:rowOff>
    </xdr:from>
    <xdr:to>
      <xdr:col>0</xdr:col>
      <xdr:colOff>1721126</xdr:colOff>
      <xdr:row>73</xdr:row>
      <xdr:rowOff>340036</xdr:rowOff>
    </xdr:to>
    <xdr:pic>
      <xdr:nvPicPr>
        <xdr:cNvPr id="9457" name="Рисунок 10">
          <a:extLst>
            <a:ext uri="{FF2B5EF4-FFF2-40B4-BE49-F238E27FC236}">
              <a16:creationId xmlns:a16="http://schemas.microsoft.com/office/drawing/2014/main" id="{00000000-0008-0000-0600-0000F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306" y="24694209"/>
          <a:ext cx="1607820" cy="121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84</xdr:row>
      <xdr:rowOff>0</xdr:rowOff>
    </xdr:from>
    <xdr:to>
      <xdr:col>0</xdr:col>
      <xdr:colOff>1767840</xdr:colOff>
      <xdr:row>87</xdr:row>
      <xdr:rowOff>102204</xdr:rowOff>
    </xdr:to>
    <xdr:pic>
      <xdr:nvPicPr>
        <xdr:cNvPr id="9458" name="Рисунок 11">
          <a:extLst>
            <a:ext uri="{FF2B5EF4-FFF2-40B4-BE49-F238E27FC236}">
              <a16:creationId xmlns:a16="http://schemas.microsoft.com/office/drawing/2014/main" id="{00000000-0008-0000-0600-0000F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360" y="24521160"/>
          <a:ext cx="155448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144538</xdr:colOff>
      <xdr:row>96</xdr:row>
      <xdr:rowOff>86723</xdr:rowOff>
    </xdr:from>
    <xdr:to>
      <xdr:col>0</xdr:col>
      <xdr:colOff>1805698</xdr:colOff>
      <xdr:row>98</xdr:row>
      <xdr:rowOff>307704</xdr:rowOff>
    </xdr:to>
    <xdr:pic>
      <xdr:nvPicPr>
        <xdr:cNvPr id="9459" name="Рисунок 12">
          <a:extLst>
            <a:ext uri="{FF2B5EF4-FFF2-40B4-BE49-F238E27FC236}">
              <a16:creationId xmlns:a16="http://schemas.microsoft.com/office/drawing/2014/main" id="{00000000-0008-0000-0600-0000F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538" y="38501199"/>
          <a:ext cx="1661160" cy="95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243840</xdr:colOff>
      <xdr:row>100</xdr:row>
      <xdr:rowOff>312420</xdr:rowOff>
    </xdr:from>
    <xdr:to>
      <xdr:col>0</xdr:col>
      <xdr:colOff>1638300</xdr:colOff>
      <xdr:row>103</xdr:row>
      <xdr:rowOff>198121</xdr:rowOff>
    </xdr:to>
    <xdr:pic>
      <xdr:nvPicPr>
        <xdr:cNvPr id="9460" name="Рисунок 13">
          <a:extLst>
            <a:ext uri="{FF2B5EF4-FFF2-40B4-BE49-F238E27FC236}">
              <a16:creationId xmlns:a16="http://schemas.microsoft.com/office/drawing/2014/main" id="{00000000-0008-0000-0600-0000F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" y="30746700"/>
          <a:ext cx="139446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144780</xdr:colOff>
      <xdr:row>109</xdr:row>
      <xdr:rowOff>144780</xdr:rowOff>
    </xdr:from>
    <xdr:to>
      <xdr:col>0</xdr:col>
      <xdr:colOff>1767840</xdr:colOff>
      <xdr:row>111</xdr:row>
      <xdr:rowOff>259081</xdr:rowOff>
    </xdr:to>
    <xdr:pic>
      <xdr:nvPicPr>
        <xdr:cNvPr id="9461" name="Рисунок 14">
          <a:extLst>
            <a:ext uri="{FF2B5EF4-FFF2-40B4-BE49-F238E27FC236}">
              <a16:creationId xmlns:a16="http://schemas.microsoft.com/office/drawing/2014/main" id="{00000000-0008-0000-0600-0000F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" y="32773620"/>
          <a:ext cx="162306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112</xdr:row>
      <xdr:rowOff>160020</xdr:rowOff>
    </xdr:from>
    <xdr:to>
      <xdr:col>0</xdr:col>
      <xdr:colOff>1836420</xdr:colOff>
      <xdr:row>114</xdr:row>
      <xdr:rowOff>236221</xdr:rowOff>
    </xdr:to>
    <xdr:pic>
      <xdr:nvPicPr>
        <xdr:cNvPr id="9462" name="Рисунок 15">
          <a:extLst>
            <a:ext uri="{FF2B5EF4-FFF2-40B4-BE49-F238E27FC236}">
              <a16:creationId xmlns:a16="http://schemas.microsoft.com/office/drawing/2014/main" id="{00000000-0008-0000-0600-0000F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" y="33886140"/>
          <a:ext cx="173736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148772</xdr:colOff>
      <xdr:row>117</xdr:row>
      <xdr:rowOff>365881</xdr:rowOff>
    </xdr:from>
    <xdr:to>
      <xdr:col>0</xdr:col>
      <xdr:colOff>1832792</xdr:colOff>
      <xdr:row>119</xdr:row>
      <xdr:rowOff>289683</xdr:rowOff>
    </xdr:to>
    <xdr:pic>
      <xdr:nvPicPr>
        <xdr:cNvPr id="9463" name="Рисунок 16">
          <a:extLst>
            <a:ext uri="{FF2B5EF4-FFF2-40B4-BE49-F238E27FC236}">
              <a16:creationId xmlns:a16="http://schemas.microsoft.com/office/drawing/2014/main" id="{00000000-0008-0000-0600-0000F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772" y="44682834"/>
          <a:ext cx="1684020" cy="66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104775</xdr:rowOff>
    </xdr:from>
    <xdr:to>
      <xdr:col>0</xdr:col>
      <xdr:colOff>1622782</xdr:colOff>
      <xdr:row>4</xdr:row>
      <xdr:rowOff>54919</xdr:rowOff>
    </xdr:to>
    <xdr:pic>
      <xdr:nvPicPr>
        <xdr:cNvPr id="24" name="Рисунок 17" descr="logo.tif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09550" y="104775"/>
          <a:ext cx="1413232" cy="1076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403860</xdr:colOff>
      <xdr:row>64</xdr:row>
      <xdr:rowOff>45720</xdr:rowOff>
    </xdr:from>
    <xdr:to>
      <xdr:col>0</xdr:col>
      <xdr:colOff>1249821</xdr:colOff>
      <xdr:row>66</xdr:row>
      <xdr:rowOff>327658</xdr:rowOff>
    </xdr:to>
    <xdr:pic>
      <xdr:nvPicPr>
        <xdr:cNvPr id="27" name="Рисунок 26" descr="22.jp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lum bright="2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20970240"/>
          <a:ext cx="845961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106</xdr:row>
      <xdr:rowOff>28575</xdr:rowOff>
    </xdr:from>
    <xdr:to>
      <xdr:col>0</xdr:col>
      <xdr:colOff>1371600</xdr:colOff>
      <xdr:row>108</xdr:row>
      <xdr:rowOff>271586</xdr:rowOff>
    </xdr:to>
    <xdr:pic>
      <xdr:nvPicPr>
        <xdr:cNvPr id="23" name="Рисунок 22" descr="image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38138100"/>
          <a:ext cx="1019175" cy="966910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32</xdr:row>
      <xdr:rowOff>283030</xdr:rowOff>
    </xdr:from>
    <xdr:to>
      <xdr:col>0</xdr:col>
      <xdr:colOff>1641566</xdr:colOff>
      <xdr:row>33</xdr:row>
      <xdr:rowOff>855620</xdr:rowOff>
    </xdr:to>
    <xdr:pic>
      <xdr:nvPicPr>
        <xdr:cNvPr id="25" name="Рисунок 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86" y="13302344"/>
          <a:ext cx="1554480" cy="942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121</xdr:row>
      <xdr:rowOff>61347</xdr:rowOff>
    </xdr:from>
    <xdr:to>
      <xdr:col>0</xdr:col>
      <xdr:colOff>1704975</xdr:colOff>
      <xdr:row>121</xdr:row>
      <xdr:rowOff>1440395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5952797"/>
          <a:ext cx="1581150" cy="137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95249</xdr:rowOff>
    </xdr:from>
    <xdr:to>
      <xdr:col>1</xdr:col>
      <xdr:colOff>1905</xdr:colOff>
      <xdr:row>122</xdr:row>
      <xdr:rowOff>1157135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5" b="21875"/>
        <a:stretch/>
      </xdr:blipFill>
      <xdr:spPr>
        <a:xfrm>
          <a:off x="0" y="29790389"/>
          <a:ext cx="1876425" cy="10618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123</xdr:row>
      <xdr:rowOff>31399</xdr:rowOff>
    </xdr:from>
    <xdr:to>
      <xdr:col>1</xdr:col>
      <xdr:colOff>1905</xdr:colOff>
      <xdr:row>123</xdr:row>
      <xdr:rowOff>1191086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9" b="12796"/>
        <a:stretch/>
      </xdr:blipFill>
      <xdr:spPr>
        <a:xfrm>
          <a:off x="47625" y="30983839"/>
          <a:ext cx="1828800" cy="1159687"/>
        </a:xfrm>
        <a:prstGeom prst="rect">
          <a:avLst/>
        </a:prstGeom>
      </xdr:spPr>
    </xdr:pic>
    <xdr:clientData/>
  </xdr:twoCellAnchor>
  <xdr:twoCellAnchor editAs="oneCell">
    <xdr:from>
      <xdr:col>0</xdr:col>
      <xdr:colOff>280460</xdr:colOff>
      <xdr:row>67</xdr:row>
      <xdr:rowOff>86116</xdr:rowOff>
    </xdr:from>
    <xdr:to>
      <xdr:col>0</xdr:col>
      <xdr:colOff>1640418</xdr:colOff>
      <xdr:row>69</xdr:row>
      <xdr:rowOff>343664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666CF41-63BD-0BAF-E95D-251649B9C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9" b="16456"/>
        <a:stretch/>
      </xdr:blipFill>
      <xdr:spPr>
        <a:xfrm>
          <a:off x="280460" y="24745282"/>
          <a:ext cx="1359958" cy="9983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1005840</xdr:colOff>
      <xdr:row>8</xdr:row>
      <xdr:rowOff>0</xdr:rowOff>
    </xdr:from>
    <xdr:to>
      <xdr:col>0</xdr:col>
      <xdr:colOff>1005840</xdr:colOff>
      <xdr:row>9</xdr:row>
      <xdr:rowOff>15240</xdr:rowOff>
    </xdr:to>
    <xdr:pic>
      <xdr:nvPicPr>
        <xdr:cNvPr id="36" name="Рисунок 104" descr="MC.101.06.tif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" y="2133600"/>
          <a:ext cx="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39</xdr:row>
      <xdr:rowOff>152400</xdr:rowOff>
    </xdr:from>
    <xdr:to>
      <xdr:col>0</xdr:col>
      <xdr:colOff>647700</xdr:colOff>
      <xdr:row>40</xdr:row>
      <xdr:rowOff>198120</xdr:rowOff>
    </xdr:to>
    <xdr:pic>
      <xdr:nvPicPr>
        <xdr:cNvPr id="44" name="Рисунок 206" descr="DSCF0123 拷贝.jpg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2420600"/>
          <a:ext cx="67056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243839</xdr:colOff>
      <xdr:row>0</xdr:row>
      <xdr:rowOff>80010</xdr:rowOff>
    </xdr:from>
    <xdr:to>
      <xdr:col>0</xdr:col>
      <xdr:colOff>1657071</xdr:colOff>
      <xdr:row>4</xdr:row>
      <xdr:rowOff>127860</xdr:rowOff>
    </xdr:to>
    <xdr:pic>
      <xdr:nvPicPr>
        <xdr:cNvPr id="48" name="Рисунок 17" descr="logo.tif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43839" y="80010"/>
          <a:ext cx="1413232" cy="1076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</xdr:row>
      <xdr:rowOff>10888</xdr:rowOff>
    </xdr:from>
    <xdr:to>
      <xdr:col>0</xdr:col>
      <xdr:colOff>1920110</xdr:colOff>
      <xdr:row>14</xdr:row>
      <xdr:rowOff>174173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0" y="2449288"/>
          <a:ext cx="1920110" cy="1632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61</xdr:row>
      <xdr:rowOff>66675</xdr:rowOff>
    </xdr:from>
    <xdr:to>
      <xdr:col>0</xdr:col>
      <xdr:colOff>1533525</xdr:colOff>
      <xdr:row>63</xdr:row>
      <xdr:rowOff>238125</xdr:rowOff>
    </xdr:to>
    <xdr:sp macro="" textlink="">
      <xdr:nvSpPr>
        <xdr:cNvPr id="29" name="object 26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209550" y="20335875"/>
          <a:ext cx="1323975" cy="876300"/>
        </a:xfrm>
        <a:prstGeom prst="rect">
          <a:avLst/>
        </a:prstGeom>
        <a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US"/>
          </a:defPPr>
          <a:lvl1pPr marL="0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69382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38764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08147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077529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46911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16293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885676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155058" algn="l" defTabSz="269382" rtl="0" eaLnBrk="1" latinLnBrk="0" hangingPunct="1"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 editAs="oneCell">
    <xdr:from>
      <xdr:col>0</xdr:col>
      <xdr:colOff>370113</xdr:colOff>
      <xdr:row>168</xdr:row>
      <xdr:rowOff>7354</xdr:rowOff>
    </xdr:from>
    <xdr:to>
      <xdr:col>0</xdr:col>
      <xdr:colOff>1328056</xdr:colOff>
      <xdr:row>170</xdr:row>
      <xdr:rowOff>303156</xdr:rowOff>
    </xdr:to>
    <xdr:pic>
      <xdr:nvPicPr>
        <xdr:cNvPr id="25" name="Рисунок 24" descr="48319-51.jpg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3" y="57451268"/>
          <a:ext cx="957943" cy="99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338681</xdr:colOff>
      <xdr:row>171</xdr:row>
      <xdr:rowOff>16934</xdr:rowOff>
    </xdr:from>
    <xdr:to>
      <xdr:col>0</xdr:col>
      <xdr:colOff>1329281</xdr:colOff>
      <xdr:row>173</xdr:row>
      <xdr:rowOff>309555</xdr:rowOff>
    </xdr:to>
    <xdr:pic>
      <xdr:nvPicPr>
        <xdr:cNvPr id="28" name="Рисунок 27" descr="48960-50.jp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681" y="58267601"/>
          <a:ext cx="990600" cy="986887"/>
        </a:xfrm>
        <a:prstGeom prst="rect">
          <a:avLst/>
        </a:prstGeom>
      </xdr:spPr>
    </xdr:pic>
    <xdr:clientData/>
  </xdr:twoCellAnchor>
  <xdr:twoCellAnchor editAs="oneCell">
    <xdr:from>
      <xdr:col>0</xdr:col>
      <xdr:colOff>516467</xdr:colOff>
      <xdr:row>175</xdr:row>
      <xdr:rowOff>254001</xdr:rowOff>
    </xdr:from>
    <xdr:to>
      <xdr:col>0</xdr:col>
      <xdr:colOff>1253066</xdr:colOff>
      <xdr:row>177</xdr:row>
      <xdr:rowOff>39040</xdr:rowOff>
    </xdr:to>
    <xdr:pic>
      <xdr:nvPicPr>
        <xdr:cNvPr id="49" name="Рисунок 48" descr="4757Х-50.jpg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467" y="59893201"/>
          <a:ext cx="736599" cy="47930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155</xdr:row>
      <xdr:rowOff>91441</xdr:rowOff>
    </xdr:from>
    <xdr:to>
      <xdr:col>0</xdr:col>
      <xdr:colOff>1859280</xdr:colOff>
      <xdr:row>160</xdr:row>
      <xdr:rowOff>69088</xdr:rowOff>
    </xdr:to>
    <xdr:pic>
      <xdr:nvPicPr>
        <xdr:cNvPr id="50" name="Рисунок 49" descr="CF.542.Х-Х.jpg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" y="53263801"/>
          <a:ext cx="1813560" cy="173024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15241</xdr:colOff>
      <xdr:row>129</xdr:row>
      <xdr:rowOff>106679</xdr:rowOff>
    </xdr:from>
    <xdr:to>
      <xdr:col>0</xdr:col>
      <xdr:colOff>1889760</xdr:colOff>
      <xdr:row>134</xdr:row>
      <xdr:rowOff>50598</xdr:rowOff>
    </xdr:to>
    <xdr:pic>
      <xdr:nvPicPr>
        <xdr:cNvPr id="51" name="Рисунок 50" descr="CF.540.ХХ.jpg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1" y="44165519"/>
          <a:ext cx="1874519" cy="1696519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121</xdr:row>
      <xdr:rowOff>342902</xdr:rowOff>
    </xdr:from>
    <xdr:to>
      <xdr:col>0</xdr:col>
      <xdr:colOff>1790700</xdr:colOff>
      <xdr:row>124</xdr:row>
      <xdr:rowOff>264936</xdr:rowOff>
    </xdr:to>
    <xdr:pic>
      <xdr:nvPicPr>
        <xdr:cNvPr id="52" name="Рисунок 51" descr="CF.526.ХХХХ.jpg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701" y="42138602"/>
          <a:ext cx="1650999" cy="988834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279402</xdr:colOff>
      <xdr:row>117</xdr:row>
      <xdr:rowOff>76201</xdr:rowOff>
    </xdr:from>
    <xdr:to>
      <xdr:col>0</xdr:col>
      <xdr:colOff>1761004</xdr:colOff>
      <xdr:row>119</xdr:row>
      <xdr:rowOff>241300</xdr:rowOff>
    </xdr:to>
    <xdr:pic>
      <xdr:nvPicPr>
        <xdr:cNvPr id="53" name="Рисунок 52" descr="CF.527.ХХХХ.jpg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2" y="40449501"/>
          <a:ext cx="1481602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113</xdr:row>
      <xdr:rowOff>63500</xdr:rowOff>
    </xdr:from>
    <xdr:to>
      <xdr:col>0</xdr:col>
      <xdr:colOff>1625600</xdr:colOff>
      <xdr:row>115</xdr:row>
      <xdr:rowOff>272121</xdr:rowOff>
    </xdr:to>
    <xdr:pic>
      <xdr:nvPicPr>
        <xdr:cNvPr id="54" name="Рисунок 53" descr="CF.525.ХХХХ.jpg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1" y="39014400"/>
          <a:ext cx="1295399" cy="91982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104</xdr:row>
      <xdr:rowOff>304801</xdr:rowOff>
    </xdr:from>
    <xdr:to>
      <xdr:col>0</xdr:col>
      <xdr:colOff>1713223</xdr:colOff>
      <xdr:row>107</xdr:row>
      <xdr:rowOff>95251</xdr:rowOff>
    </xdr:to>
    <xdr:pic>
      <xdr:nvPicPr>
        <xdr:cNvPr id="55" name="Рисунок 54" descr="CF.524.ХХХХ.jpg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34918651"/>
          <a:ext cx="1541772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97975</xdr:colOff>
      <xdr:row>97</xdr:row>
      <xdr:rowOff>87088</xdr:rowOff>
    </xdr:from>
    <xdr:to>
      <xdr:col>0</xdr:col>
      <xdr:colOff>1773773</xdr:colOff>
      <xdr:row>100</xdr:row>
      <xdr:rowOff>206831</xdr:rowOff>
    </xdr:to>
    <xdr:pic>
      <xdr:nvPicPr>
        <xdr:cNvPr id="56" name="Рисунок 55" descr="CF.523.ХХХХ.jpg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5" y="32798659"/>
          <a:ext cx="1675798" cy="116477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163287</xdr:colOff>
      <xdr:row>89</xdr:row>
      <xdr:rowOff>108858</xdr:rowOff>
    </xdr:from>
    <xdr:to>
      <xdr:col>0</xdr:col>
      <xdr:colOff>1828801</xdr:colOff>
      <xdr:row>92</xdr:row>
      <xdr:rowOff>41032</xdr:rowOff>
    </xdr:to>
    <xdr:pic>
      <xdr:nvPicPr>
        <xdr:cNvPr id="57" name="Рисунок 56" descr="CF.520.ХХХХ.jpg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7" y="30033687"/>
          <a:ext cx="1665514" cy="977202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239487</xdr:colOff>
      <xdr:row>76</xdr:row>
      <xdr:rowOff>174172</xdr:rowOff>
    </xdr:from>
    <xdr:to>
      <xdr:col>0</xdr:col>
      <xdr:colOff>1796532</xdr:colOff>
      <xdr:row>78</xdr:row>
      <xdr:rowOff>283028</xdr:rowOff>
    </xdr:to>
    <xdr:pic>
      <xdr:nvPicPr>
        <xdr:cNvPr id="58" name="Рисунок 57" descr="CF.521.ХХХХ.jpg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944885">
          <a:off x="239487" y="25570543"/>
          <a:ext cx="1557045" cy="80554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163287</xdr:colOff>
      <xdr:row>66</xdr:row>
      <xdr:rowOff>326576</xdr:rowOff>
    </xdr:from>
    <xdr:to>
      <xdr:col>0</xdr:col>
      <xdr:colOff>1776880</xdr:colOff>
      <xdr:row>70</xdr:row>
      <xdr:rowOff>10891</xdr:rowOff>
    </xdr:to>
    <xdr:pic>
      <xdr:nvPicPr>
        <xdr:cNvPr id="59" name="Рисунок 58" descr="CF.522.ХХ.jpg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7" y="22239519"/>
          <a:ext cx="1613593" cy="1077686"/>
        </a:xfrm>
        <a:prstGeom prst="rect">
          <a:avLst/>
        </a:prstGeom>
      </xdr:spPr>
    </xdr:pic>
    <xdr:clientData/>
  </xdr:twoCellAnchor>
  <xdr:twoCellAnchor editAs="oneCell">
    <xdr:from>
      <xdr:col>0</xdr:col>
      <xdr:colOff>511630</xdr:colOff>
      <xdr:row>18</xdr:row>
      <xdr:rowOff>276227</xdr:rowOff>
    </xdr:from>
    <xdr:to>
      <xdr:col>0</xdr:col>
      <xdr:colOff>1214714</xdr:colOff>
      <xdr:row>22</xdr:row>
      <xdr:rowOff>9525</xdr:rowOff>
    </xdr:to>
    <xdr:pic>
      <xdr:nvPicPr>
        <xdr:cNvPr id="60" name="Рисунок 59" descr="CF.510.ХХ.jpg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630" y="5391152"/>
          <a:ext cx="703084" cy="1142998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435430</xdr:colOff>
      <xdr:row>26</xdr:row>
      <xdr:rowOff>122007</xdr:rowOff>
    </xdr:from>
    <xdr:to>
      <xdr:col>0</xdr:col>
      <xdr:colOff>1480457</xdr:colOff>
      <xdr:row>30</xdr:row>
      <xdr:rowOff>261258</xdr:rowOff>
    </xdr:to>
    <xdr:pic>
      <xdr:nvPicPr>
        <xdr:cNvPr id="61" name="Рисунок 60" descr="CF.531.ХХ.jpg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30" y="8101236"/>
          <a:ext cx="1045027" cy="1532622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391887</xdr:colOff>
      <xdr:row>33</xdr:row>
      <xdr:rowOff>47872</xdr:rowOff>
    </xdr:from>
    <xdr:to>
      <xdr:col>0</xdr:col>
      <xdr:colOff>1589314</xdr:colOff>
      <xdr:row>37</xdr:row>
      <xdr:rowOff>277519</xdr:rowOff>
    </xdr:to>
    <xdr:pic>
      <xdr:nvPicPr>
        <xdr:cNvPr id="62" name="Рисунок 61" descr="CF.533.ХХ.jpg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887" y="10465501"/>
          <a:ext cx="1197427" cy="1623018"/>
        </a:xfrm>
        <a:prstGeom prst="rect">
          <a:avLst/>
        </a:prstGeom>
      </xdr:spPr>
    </xdr:pic>
    <xdr:clientData/>
  </xdr:twoCellAnchor>
  <xdr:twoCellAnchor editAs="oneCell">
    <xdr:from>
      <xdr:col>0</xdr:col>
      <xdr:colOff>206830</xdr:colOff>
      <xdr:row>40</xdr:row>
      <xdr:rowOff>279250</xdr:rowOff>
    </xdr:from>
    <xdr:to>
      <xdr:col>0</xdr:col>
      <xdr:colOff>1665514</xdr:colOff>
      <xdr:row>44</xdr:row>
      <xdr:rowOff>163286</xdr:rowOff>
    </xdr:to>
    <xdr:pic>
      <xdr:nvPicPr>
        <xdr:cNvPr id="63" name="Рисунок 62" descr="CF.530.ХХ.jpg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30" y="13135279"/>
          <a:ext cx="1458684" cy="127740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304805</xdr:colOff>
      <xdr:row>47</xdr:row>
      <xdr:rowOff>326571</xdr:rowOff>
    </xdr:from>
    <xdr:to>
      <xdr:col>0</xdr:col>
      <xdr:colOff>1755439</xdr:colOff>
      <xdr:row>51</xdr:row>
      <xdr:rowOff>108857</xdr:rowOff>
    </xdr:to>
    <xdr:pic>
      <xdr:nvPicPr>
        <xdr:cNvPr id="64" name="Рисунок 63" descr="CF.532.ХХ.jpg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5" y="15621000"/>
          <a:ext cx="1450634" cy="1175657"/>
        </a:xfrm>
        <a:prstGeom prst="rect">
          <a:avLst/>
        </a:prstGeom>
      </xdr:spPr>
    </xdr:pic>
    <xdr:clientData/>
  </xdr:twoCellAnchor>
  <xdr:twoCellAnchor editAs="oneCell">
    <xdr:from>
      <xdr:col>0</xdr:col>
      <xdr:colOff>424543</xdr:colOff>
      <xdr:row>53</xdr:row>
      <xdr:rowOff>32659</xdr:rowOff>
    </xdr:from>
    <xdr:to>
      <xdr:col>0</xdr:col>
      <xdr:colOff>1404258</xdr:colOff>
      <xdr:row>55</xdr:row>
      <xdr:rowOff>277796</xdr:rowOff>
    </xdr:to>
    <xdr:pic>
      <xdr:nvPicPr>
        <xdr:cNvPr id="65" name="Рисунок 64" descr="CF.536.ХХХХ.jpg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3" y="17417145"/>
          <a:ext cx="979715" cy="941822"/>
        </a:xfrm>
        <a:prstGeom prst="rect">
          <a:avLst/>
        </a:prstGeom>
      </xdr:spPr>
    </xdr:pic>
    <xdr:clientData/>
  </xdr:twoCellAnchor>
  <xdr:twoCellAnchor editAs="oneCell">
    <xdr:from>
      <xdr:col>0</xdr:col>
      <xdr:colOff>424543</xdr:colOff>
      <xdr:row>57</xdr:row>
      <xdr:rowOff>43542</xdr:rowOff>
    </xdr:from>
    <xdr:to>
      <xdr:col>0</xdr:col>
      <xdr:colOff>1540594</xdr:colOff>
      <xdr:row>59</xdr:row>
      <xdr:rowOff>326571</xdr:rowOff>
    </xdr:to>
    <xdr:pic>
      <xdr:nvPicPr>
        <xdr:cNvPr id="66" name="Рисунок 65" descr="CF.537.ХХХХ.jpg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3" y="18821399"/>
          <a:ext cx="1116051" cy="97971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</xdr:row>
      <xdr:rowOff>38100</xdr:rowOff>
    </xdr:from>
    <xdr:to>
      <xdr:col>0</xdr:col>
      <xdr:colOff>1333500</xdr:colOff>
      <xdr:row>167</xdr:row>
      <xdr:rowOff>310324</xdr:rowOff>
    </xdr:to>
    <xdr:pic>
      <xdr:nvPicPr>
        <xdr:cNvPr id="27" name="Рисунок 26" descr="IMG_0654.jp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56959500"/>
          <a:ext cx="914400" cy="97707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141</xdr:row>
      <xdr:rowOff>47625</xdr:rowOff>
    </xdr:from>
    <xdr:to>
      <xdr:col>0</xdr:col>
      <xdr:colOff>1828800</xdr:colOff>
      <xdr:row>145</xdr:row>
      <xdr:rowOff>281574</xdr:rowOff>
    </xdr:to>
    <xdr:pic>
      <xdr:nvPicPr>
        <xdr:cNvPr id="30" name="Рисунок 29" descr="IMG_0563.jp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8510825"/>
          <a:ext cx="1790700" cy="16436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7</xdr:row>
      <xdr:rowOff>0</xdr:rowOff>
    </xdr:from>
    <xdr:to>
      <xdr:col>0</xdr:col>
      <xdr:colOff>640080</xdr:colOff>
      <xdr:row>9</xdr:row>
      <xdr:rowOff>152400</xdr:rowOff>
    </xdr:to>
    <xdr:pic>
      <xdr:nvPicPr>
        <xdr:cNvPr id="15" name="Рисунок 38" descr="DSC_2537.jp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58928">
          <a:off x="640080" y="49667160"/>
          <a:ext cx="59436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624840</xdr:colOff>
      <xdr:row>7</xdr:row>
      <xdr:rowOff>0</xdr:rowOff>
    </xdr:from>
    <xdr:to>
      <xdr:col>0</xdr:col>
      <xdr:colOff>624840</xdr:colOff>
      <xdr:row>9</xdr:row>
      <xdr:rowOff>165735</xdr:rowOff>
    </xdr:to>
    <xdr:pic>
      <xdr:nvPicPr>
        <xdr:cNvPr id="16" name="Рисунок 39" descr="DSC_2542.jp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" y="55145940"/>
          <a:ext cx="58674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624840</xdr:colOff>
      <xdr:row>7</xdr:row>
      <xdr:rowOff>0</xdr:rowOff>
    </xdr:from>
    <xdr:to>
      <xdr:col>0</xdr:col>
      <xdr:colOff>624840</xdr:colOff>
      <xdr:row>9</xdr:row>
      <xdr:rowOff>243840</xdr:rowOff>
    </xdr:to>
    <xdr:pic>
      <xdr:nvPicPr>
        <xdr:cNvPr id="26" name="Рисунок 72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4840" y="77693520"/>
          <a:ext cx="56388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375299</xdr:colOff>
      <xdr:row>10</xdr:row>
      <xdr:rowOff>142876</xdr:rowOff>
    </xdr:from>
    <xdr:to>
      <xdr:col>0</xdr:col>
      <xdr:colOff>1480892</xdr:colOff>
      <xdr:row>13</xdr:row>
      <xdr:rowOff>216132</xdr:rowOff>
    </xdr:to>
    <xdr:pic>
      <xdr:nvPicPr>
        <xdr:cNvPr id="43" name="Рисунок 93" descr="BV.311.jp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75299" y="2981326"/>
          <a:ext cx="1105593" cy="1130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283844</xdr:colOff>
      <xdr:row>16</xdr:row>
      <xdr:rowOff>101575</xdr:rowOff>
    </xdr:from>
    <xdr:to>
      <xdr:col>0</xdr:col>
      <xdr:colOff>1480877</xdr:colOff>
      <xdr:row>19</xdr:row>
      <xdr:rowOff>270427</xdr:rowOff>
    </xdr:to>
    <xdr:pic>
      <xdr:nvPicPr>
        <xdr:cNvPr id="44" name="Рисунок 94" descr="BV.312.jp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83844" y="5054575"/>
          <a:ext cx="1197033" cy="12261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495300</xdr:colOff>
      <xdr:row>21</xdr:row>
      <xdr:rowOff>45720</xdr:rowOff>
    </xdr:from>
    <xdr:to>
      <xdr:col>0</xdr:col>
      <xdr:colOff>1363980</xdr:colOff>
      <xdr:row>23</xdr:row>
      <xdr:rowOff>270856</xdr:rowOff>
    </xdr:to>
    <xdr:pic>
      <xdr:nvPicPr>
        <xdr:cNvPr id="45" name="Рисунок 95" descr="BV.313.jp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95300" y="6732270"/>
          <a:ext cx="868680" cy="8728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449580</xdr:colOff>
      <xdr:row>24</xdr:row>
      <xdr:rowOff>15240</xdr:rowOff>
    </xdr:from>
    <xdr:to>
      <xdr:col>0</xdr:col>
      <xdr:colOff>1363980</xdr:colOff>
      <xdr:row>26</xdr:row>
      <xdr:rowOff>277784</xdr:rowOff>
    </xdr:to>
    <xdr:pic>
      <xdr:nvPicPr>
        <xdr:cNvPr id="46" name="Рисунок 96" descr="BV.314.jp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49580" y="7673340"/>
          <a:ext cx="914400" cy="910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419100</xdr:colOff>
      <xdr:row>27</xdr:row>
      <xdr:rowOff>15240</xdr:rowOff>
    </xdr:from>
    <xdr:to>
      <xdr:col>0</xdr:col>
      <xdr:colOff>1350125</xdr:colOff>
      <xdr:row>29</xdr:row>
      <xdr:rowOff>298565</xdr:rowOff>
    </xdr:to>
    <xdr:pic>
      <xdr:nvPicPr>
        <xdr:cNvPr id="47" name="Рисунок 97" descr="BV.315.jp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19100" y="8644890"/>
          <a:ext cx="931025" cy="93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480060</xdr:colOff>
      <xdr:row>34</xdr:row>
      <xdr:rowOff>76200</xdr:rowOff>
    </xdr:from>
    <xdr:to>
      <xdr:col>0</xdr:col>
      <xdr:colOff>1377835</xdr:colOff>
      <xdr:row>36</xdr:row>
      <xdr:rowOff>251460</xdr:rowOff>
    </xdr:to>
    <xdr:pic>
      <xdr:nvPicPr>
        <xdr:cNvPr id="48" name="Рисунок 98" descr="BV.320.jp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80060" y="10972800"/>
          <a:ext cx="897775" cy="822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251460</xdr:colOff>
      <xdr:row>41</xdr:row>
      <xdr:rowOff>198120</xdr:rowOff>
    </xdr:from>
    <xdr:to>
      <xdr:col>0</xdr:col>
      <xdr:colOff>1668780</xdr:colOff>
      <xdr:row>46</xdr:row>
      <xdr:rowOff>64770</xdr:rowOff>
    </xdr:to>
    <xdr:pic>
      <xdr:nvPicPr>
        <xdr:cNvPr id="49" name="Рисунок 101" descr="FW.110.jp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13289280"/>
          <a:ext cx="141732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335279</xdr:colOff>
      <xdr:row>48</xdr:row>
      <xdr:rowOff>190500</xdr:rowOff>
    </xdr:from>
    <xdr:to>
      <xdr:col>0</xdr:col>
      <xdr:colOff>1485998</xdr:colOff>
      <xdr:row>52</xdr:row>
      <xdr:rowOff>274320</xdr:rowOff>
    </xdr:to>
    <xdr:pic>
      <xdr:nvPicPr>
        <xdr:cNvPr id="50" name="Рисунок 102" descr="CV.720.jp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5279" y="15415260"/>
          <a:ext cx="1150719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335280</xdr:colOff>
      <xdr:row>30</xdr:row>
      <xdr:rowOff>45720</xdr:rowOff>
    </xdr:from>
    <xdr:to>
      <xdr:col>0</xdr:col>
      <xdr:colOff>1303713</xdr:colOff>
      <xdr:row>32</xdr:row>
      <xdr:rowOff>291638</xdr:rowOff>
    </xdr:to>
    <xdr:pic>
      <xdr:nvPicPr>
        <xdr:cNvPr id="58" name="Рисунок 85" descr="BV.316.jp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35280" y="9646920"/>
          <a:ext cx="968433" cy="893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541020</xdr:colOff>
      <xdr:row>37</xdr:row>
      <xdr:rowOff>68580</xdr:rowOff>
    </xdr:from>
    <xdr:to>
      <xdr:col>0</xdr:col>
      <xdr:colOff>1239289</xdr:colOff>
      <xdr:row>39</xdr:row>
      <xdr:rowOff>190500</xdr:rowOff>
    </xdr:to>
    <xdr:pic>
      <xdr:nvPicPr>
        <xdr:cNvPr id="59" name="Рисунок 86" descr="BV.322.jp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41020" y="11917680"/>
          <a:ext cx="698269" cy="731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822960</xdr:colOff>
      <xdr:row>7</xdr:row>
      <xdr:rowOff>0</xdr:rowOff>
    </xdr:from>
    <xdr:to>
      <xdr:col>0</xdr:col>
      <xdr:colOff>822960</xdr:colOff>
      <xdr:row>9</xdr:row>
      <xdr:rowOff>68580</xdr:rowOff>
    </xdr:to>
    <xdr:pic>
      <xdr:nvPicPr>
        <xdr:cNvPr id="67" name="Рисунок 94" descr="MC.322.2.png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22960" y="107868720"/>
          <a:ext cx="79248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998220</xdr:colOff>
      <xdr:row>7</xdr:row>
      <xdr:rowOff>0</xdr:rowOff>
    </xdr:from>
    <xdr:to>
      <xdr:col>0</xdr:col>
      <xdr:colOff>998220</xdr:colOff>
      <xdr:row>9</xdr:row>
      <xdr:rowOff>57150</xdr:rowOff>
    </xdr:to>
    <xdr:pic>
      <xdr:nvPicPr>
        <xdr:cNvPr id="69" name="Рисунок 95" descr="MC.312.2.png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98220" y="108783120"/>
          <a:ext cx="784860" cy="758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830580</xdr:colOff>
      <xdr:row>7</xdr:row>
      <xdr:rowOff>0</xdr:rowOff>
    </xdr:from>
    <xdr:to>
      <xdr:col>0</xdr:col>
      <xdr:colOff>830580</xdr:colOff>
      <xdr:row>9</xdr:row>
      <xdr:rowOff>148590</xdr:rowOff>
    </xdr:to>
    <xdr:pic>
      <xdr:nvPicPr>
        <xdr:cNvPr id="71" name="Рисунок 97" descr="MC.102.png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438927">
          <a:off x="830580" y="113538000"/>
          <a:ext cx="327660" cy="849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7</xdr:row>
      <xdr:rowOff>0</xdr:rowOff>
    </xdr:from>
    <xdr:to>
      <xdr:col>0</xdr:col>
      <xdr:colOff>1409700</xdr:colOff>
      <xdr:row>9</xdr:row>
      <xdr:rowOff>224790</xdr:rowOff>
    </xdr:to>
    <xdr:pic>
      <xdr:nvPicPr>
        <xdr:cNvPr id="72" name="Рисунок 98" descr="MC.103.png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209523">
          <a:off x="1409700" y="113477040"/>
          <a:ext cx="350520" cy="925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7</xdr:row>
      <xdr:rowOff>0</xdr:rowOff>
    </xdr:from>
    <xdr:to>
      <xdr:col>0</xdr:col>
      <xdr:colOff>685800</xdr:colOff>
      <xdr:row>9</xdr:row>
      <xdr:rowOff>22860</xdr:rowOff>
    </xdr:to>
    <xdr:pic>
      <xdr:nvPicPr>
        <xdr:cNvPr id="79" name="Рисунок 105" descr="TR.110.png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5293220"/>
          <a:ext cx="83058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7</xdr:row>
      <xdr:rowOff>0</xdr:rowOff>
    </xdr:from>
    <xdr:to>
      <xdr:col>0</xdr:col>
      <xdr:colOff>685800</xdr:colOff>
      <xdr:row>8</xdr:row>
      <xdr:rowOff>335280</xdr:rowOff>
    </xdr:to>
    <xdr:pic>
      <xdr:nvPicPr>
        <xdr:cNvPr id="80" name="Рисунок 106" descr="TR.111.png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6443840"/>
          <a:ext cx="83058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640080</xdr:colOff>
      <xdr:row>7</xdr:row>
      <xdr:rowOff>0</xdr:rowOff>
    </xdr:from>
    <xdr:to>
      <xdr:col>0</xdr:col>
      <xdr:colOff>640080</xdr:colOff>
      <xdr:row>9</xdr:row>
      <xdr:rowOff>232410</xdr:rowOff>
    </xdr:to>
    <xdr:pic>
      <xdr:nvPicPr>
        <xdr:cNvPr id="81" name="Рисунок 107" descr="SE.555.png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080" y="130385820"/>
          <a:ext cx="76962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998220</xdr:colOff>
      <xdr:row>7</xdr:row>
      <xdr:rowOff>0</xdr:rowOff>
    </xdr:from>
    <xdr:to>
      <xdr:col>0</xdr:col>
      <xdr:colOff>998220</xdr:colOff>
      <xdr:row>10</xdr:row>
      <xdr:rowOff>175260</xdr:rowOff>
    </xdr:to>
    <xdr:pic>
      <xdr:nvPicPr>
        <xdr:cNvPr id="96" name="Рисунок 7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220" y="83362800"/>
          <a:ext cx="739140" cy="1226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1082040</xdr:colOff>
      <xdr:row>7</xdr:row>
      <xdr:rowOff>0</xdr:rowOff>
    </xdr:from>
    <xdr:to>
      <xdr:col>0</xdr:col>
      <xdr:colOff>1082040</xdr:colOff>
      <xdr:row>10</xdr:row>
      <xdr:rowOff>289560</xdr:rowOff>
    </xdr:to>
    <xdr:pic>
      <xdr:nvPicPr>
        <xdr:cNvPr id="97" name="Рисунок 8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2040" y="84726780"/>
          <a:ext cx="62484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802"/>
  <sheetViews>
    <sheetView tabSelected="1" zoomScale="80" zoomScaleNormal="80" zoomScaleSheetLayoutView="48" zoomScalePageLayoutView="82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ColWidth="9.1171875" defaultRowHeight="18"/>
  <cols>
    <col min="1" max="1" width="28" style="9" customWidth="1"/>
    <col min="2" max="2" width="30.87890625" style="48" customWidth="1"/>
    <col min="3" max="3" width="13.52734375" style="128" customWidth="1"/>
    <col min="4" max="4" width="15.41015625" style="48" customWidth="1"/>
    <col min="5" max="5" width="10.52734375" style="49" customWidth="1"/>
    <col min="6" max="6" width="9.1171875" style="49" customWidth="1"/>
    <col min="7" max="7" width="14.41015625" style="80" hidden="1" customWidth="1"/>
    <col min="8" max="8" width="6.41015625" style="175" customWidth="1"/>
    <col min="9" max="9" width="6.87890625" style="13" bestFit="1" customWidth="1"/>
    <col min="10" max="10" width="14.1171875" style="50" customWidth="1"/>
    <col min="11" max="11" width="14.64453125" style="51" customWidth="1"/>
    <col min="12" max="12" width="15.3515625" style="52" customWidth="1"/>
    <col min="13" max="13" width="3.41015625" style="9" customWidth="1"/>
    <col min="14" max="14" width="4" style="9" customWidth="1"/>
    <col min="15" max="16" width="9.1171875" style="9"/>
    <col min="17" max="17" width="9.5859375" style="9" customWidth="1"/>
    <col min="18" max="16384" width="9.1171875" style="9"/>
  </cols>
  <sheetData>
    <row r="1" spans="1:15" ht="21.95" customHeight="1">
      <c r="A1" s="1432"/>
      <c r="B1" s="1423" t="s">
        <v>2261</v>
      </c>
      <c r="C1" s="1424"/>
      <c r="D1" s="1424"/>
      <c r="E1" s="1425"/>
      <c r="F1" s="1441" t="s">
        <v>177</v>
      </c>
      <c r="G1" s="1441"/>
      <c r="H1" s="1441"/>
      <c r="I1" s="1442"/>
      <c r="J1" s="1443"/>
      <c r="K1" s="1415"/>
      <c r="L1" s="1416"/>
    </row>
    <row r="2" spans="1:15" ht="21.95" customHeight="1">
      <c r="A2" s="1433"/>
      <c r="B2" s="1426"/>
      <c r="C2" s="1427"/>
      <c r="D2" s="1427"/>
      <c r="E2" s="1428"/>
      <c r="F2" s="1444" t="s">
        <v>280</v>
      </c>
      <c r="G2" s="1444"/>
      <c r="H2" s="1444"/>
      <c r="I2" s="1445"/>
      <c r="J2" s="1446"/>
      <c r="K2" s="86">
        <v>90</v>
      </c>
      <c r="L2" s="87">
        <v>100</v>
      </c>
    </row>
    <row r="3" spans="1:15" ht="21.95" customHeight="1">
      <c r="A3" s="1433"/>
      <c r="B3" s="1426"/>
      <c r="C3" s="1427"/>
      <c r="D3" s="1427"/>
      <c r="E3" s="1428"/>
      <c r="F3" s="1444" t="s">
        <v>51</v>
      </c>
      <c r="G3" s="1444"/>
      <c r="H3" s="1444"/>
      <c r="I3" s="1445"/>
      <c r="J3" s="1446"/>
      <c r="K3" s="1417">
        <f>SUMPRODUCT(K9:K564,L9:L564)+SUMPRODUCT('Резьбовые латунные фитинги'!K9:K535,'Резьбовые латунные фитинги'!L9:L535)+SUMPRODUCT('Фитинг аксиальный'!K9:K525,'Фитинг аксиальный'!L9:L525)+SUMPRODUCT('Оцинкованные трубы и фитинги'!L10:L392,'Оцинкованные трубы и фитинги'!K10:K392)+SUMPRODUCT(AquaHit!L9:L209,AquaHit!K9:K209)+SUMPRODUCT('Балансировочная арматура'!K10:K542,'Балансировочная арматура'!L10:L542)</f>
        <v>0</v>
      </c>
      <c r="L3" s="1418"/>
    </row>
    <row r="4" spans="1:15" ht="21.95" customHeight="1">
      <c r="A4" s="1433"/>
      <c r="B4" s="1426"/>
      <c r="C4" s="1427"/>
      <c r="D4" s="1427"/>
      <c r="E4" s="1428"/>
      <c r="F4" s="1444" t="s">
        <v>173</v>
      </c>
      <c r="G4" s="1444"/>
      <c r="H4" s="1444"/>
      <c r="I4" s="1445"/>
      <c r="J4" s="1446"/>
      <c r="K4" s="1419">
        <f>SUMPRODUCT(F10:F1065,L10:L1065)/1000+SUMPRODUCT('Резьбовые латунные фитинги'!F10:F1036,'Резьбовые латунные фитинги'!L10:L1036)/1000+SUMPRODUCT('Фитинг аксиальный'!F9:F1025,'Фитинг аксиальный'!L9:L1025)/1000+SUMPRODUCT('Оцинкованные трубы и фитинги'!L9:L214,'Оцинкованные трубы и фитинги'!F9:F214)/1000+SUMPRODUCT(AquaHit!L10:L330,AquaHit!F10:F330)/1000+SUMPRODUCT('Балансировочная арматура'!F10:F542,'Балансировочная арматура'!L10:L542)/1000</f>
        <v>0</v>
      </c>
      <c r="L4" s="1420"/>
    </row>
    <row r="5" spans="1:15" ht="21.95" customHeight="1" thickBot="1">
      <c r="A5" s="1434"/>
      <c r="B5" s="1429"/>
      <c r="C5" s="1430"/>
      <c r="D5" s="1430"/>
      <c r="E5" s="1431"/>
      <c r="F5" s="1447" t="s">
        <v>174</v>
      </c>
      <c r="G5" s="1447"/>
      <c r="H5" s="1447"/>
      <c r="I5" s="1448"/>
      <c r="J5" s="1449"/>
      <c r="K5" s="1421">
        <f>SUMPRODUCT(G10:G1065,L10:L1065)+SUMPRODUCT('Резьбовые латунные фитинги'!G10:G1036,'Резьбовые латунные фитинги'!L10:L1036)+SUMPRODUCT('Фитинг аксиальный'!G9:G1025,'Фитинг аксиальный'!L9:L1025)+SUMPRODUCT('Оцинкованные трубы и фитинги'!L10:L404,'Оцинкованные трубы и фитинги'!G10:G404)+SUMPRODUCT(AquaHit!L10:L330,AquaHit!G10:G330)</f>
        <v>0</v>
      </c>
      <c r="L5" s="1422"/>
    </row>
    <row r="6" spans="1:15" ht="15.75" customHeight="1" thickBot="1">
      <c r="A6" s="1435" t="s">
        <v>0</v>
      </c>
      <c r="B6" s="1435" t="s">
        <v>59</v>
      </c>
      <c r="C6" s="1435" t="s">
        <v>60</v>
      </c>
      <c r="D6" s="1435" t="s">
        <v>1</v>
      </c>
      <c r="E6" s="1439" t="s">
        <v>161</v>
      </c>
      <c r="F6" s="1400" t="s">
        <v>169</v>
      </c>
      <c r="G6" s="13"/>
      <c r="H6" s="1402" t="s">
        <v>625</v>
      </c>
      <c r="I6" s="1403"/>
      <c r="J6" s="1398" t="s">
        <v>1264</v>
      </c>
      <c r="K6" s="1410" t="s">
        <v>1497</v>
      </c>
      <c r="L6" s="1396" t="s">
        <v>50</v>
      </c>
    </row>
    <row r="7" spans="1:15" ht="15.75" customHeight="1" thickBot="1">
      <c r="A7" s="1436"/>
      <c r="B7" s="1436"/>
      <c r="C7" s="1436"/>
      <c r="D7" s="1436"/>
      <c r="E7" s="1440"/>
      <c r="F7" s="1401"/>
      <c r="G7" s="148"/>
      <c r="H7" s="149" t="s">
        <v>626</v>
      </c>
      <c r="I7" s="187" t="s">
        <v>627</v>
      </c>
      <c r="J7" s="1399"/>
      <c r="K7" s="1411"/>
      <c r="L7" s="1397"/>
      <c r="N7" s="434" t="s">
        <v>1330</v>
      </c>
      <c r="O7" s="377"/>
    </row>
    <row r="8" spans="1:15" ht="27.85" customHeight="1" thickBot="1">
      <c r="A8" s="1450" t="s">
        <v>1282</v>
      </c>
      <c r="B8" s="1451"/>
      <c r="C8" s="1451"/>
      <c r="D8" s="1451"/>
      <c r="E8" s="1451"/>
      <c r="F8" s="1451"/>
      <c r="G8" s="1451"/>
      <c r="H8" s="1451"/>
      <c r="I8" s="1451"/>
      <c r="J8" s="1451"/>
      <c r="K8" s="1451"/>
      <c r="L8" s="357"/>
    </row>
    <row r="9" spans="1:15" ht="29.1" customHeight="1" thickBot="1">
      <c r="A9" s="1437" t="s">
        <v>58</v>
      </c>
      <c r="B9" s="1438"/>
      <c r="C9" s="1438"/>
      <c r="D9" s="1438"/>
      <c r="E9" s="1438"/>
      <c r="F9" s="1438"/>
      <c r="G9" s="1438"/>
      <c r="H9" s="1438"/>
      <c r="I9" s="1438"/>
      <c r="J9" s="1438"/>
      <c r="K9" s="1382"/>
      <c r="L9" s="366"/>
    </row>
    <row r="10" spans="1:15" s="13" customFormat="1" ht="29.1" customHeight="1">
      <c r="A10" s="1407"/>
      <c r="B10" s="1312" t="s">
        <v>2045</v>
      </c>
      <c r="C10" s="910" t="s">
        <v>2</v>
      </c>
      <c r="D10" s="4" t="s">
        <v>3</v>
      </c>
      <c r="E10" s="10">
        <v>40</v>
      </c>
      <c r="F10" s="10">
        <v>170</v>
      </c>
      <c r="G10" s="79">
        <v>2.5109999999999998E-4</v>
      </c>
      <c r="H10" s="166">
        <v>10</v>
      </c>
      <c r="I10" s="150" t="s">
        <v>628</v>
      </c>
      <c r="J10" s="11">
        <v>5.7904</v>
      </c>
      <c r="K10" s="12">
        <f>J10*$K$2*((100-$K$1)/100)</f>
        <v>521.13599999999997</v>
      </c>
      <c r="L10" s="228"/>
      <c r="N10" s="432" t="s">
        <v>1329</v>
      </c>
    </row>
    <row r="11" spans="1:15" s="13" customFormat="1" ht="29.1" customHeight="1">
      <c r="A11" s="1408"/>
      <c r="B11" s="1313"/>
      <c r="C11" s="146" t="s">
        <v>4</v>
      </c>
      <c r="D11" s="5" t="s">
        <v>5</v>
      </c>
      <c r="E11" s="14">
        <v>40</v>
      </c>
      <c r="F11" s="14">
        <v>262</v>
      </c>
      <c r="G11" s="80">
        <v>4.1023124999999997E-4</v>
      </c>
      <c r="H11" s="167">
        <v>8</v>
      </c>
      <c r="I11" s="151" t="s">
        <v>629</v>
      </c>
      <c r="J11" s="15">
        <v>9.0269999999999992</v>
      </c>
      <c r="K11" s="16">
        <f t="shared" ref="K11:K65" si="0">J11*$K$2*((100-$K$1)/100)</f>
        <v>812.43</v>
      </c>
      <c r="L11" s="229"/>
    </row>
    <row r="12" spans="1:15" s="13" customFormat="1" ht="29.1" customHeight="1">
      <c r="A12" s="1408"/>
      <c r="B12" s="1313"/>
      <c r="C12" s="146" t="s">
        <v>6</v>
      </c>
      <c r="D12" s="5" t="s">
        <v>7</v>
      </c>
      <c r="E12" s="14">
        <v>40</v>
      </c>
      <c r="F12" s="14">
        <v>403</v>
      </c>
      <c r="G12" s="80">
        <v>5.46975E-4</v>
      </c>
      <c r="H12" s="167">
        <v>6</v>
      </c>
      <c r="I12" s="151" t="s">
        <v>630</v>
      </c>
      <c r="J12" s="15">
        <v>14.112</v>
      </c>
      <c r="K12" s="16">
        <f t="shared" si="0"/>
        <v>1270.08</v>
      </c>
      <c r="L12" s="229"/>
    </row>
    <row r="13" spans="1:15" s="13" customFormat="1" ht="29.1" customHeight="1">
      <c r="A13" s="1408"/>
      <c r="B13" s="1313"/>
      <c r="C13" s="146" t="s">
        <v>8</v>
      </c>
      <c r="D13" s="5" t="s">
        <v>9</v>
      </c>
      <c r="E13" s="14">
        <v>40</v>
      </c>
      <c r="F13" s="14">
        <v>606</v>
      </c>
      <c r="G13" s="80">
        <v>1.09395E-3</v>
      </c>
      <c r="H13" s="167">
        <v>6</v>
      </c>
      <c r="I13" s="151" t="s">
        <v>631</v>
      </c>
      <c r="J13" s="15">
        <v>22.687200000000001</v>
      </c>
      <c r="K13" s="16">
        <f t="shared" si="0"/>
        <v>2041.848</v>
      </c>
      <c r="L13" s="229"/>
    </row>
    <row r="14" spans="1:15" s="13" customFormat="1" ht="29.1" customHeight="1">
      <c r="A14" s="1408"/>
      <c r="B14" s="1313"/>
      <c r="C14" s="146" t="s">
        <v>10</v>
      </c>
      <c r="D14" s="5" t="s">
        <v>11</v>
      </c>
      <c r="E14" s="14">
        <v>40</v>
      </c>
      <c r="F14" s="14">
        <v>921</v>
      </c>
      <c r="G14" s="80">
        <v>1.6409249999999999E-3</v>
      </c>
      <c r="H14" s="167">
        <v>4</v>
      </c>
      <c r="I14" s="151" t="s">
        <v>632</v>
      </c>
      <c r="J14" s="15">
        <v>33.480000000000004</v>
      </c>
      <c r="K14" s="16">
        <f t="shared" si="0"/>
        <v>3013.2000000000003</v>
      </c>
      <c r="L14" s="229"/>
    </row>
    <row r="15" spans="1:15" s="13" customFormat="1" ht="29.1" customHeight="1">
      <c r="A15" s="1408"/>
      <c r="B15" s="1313"/>
      <c r="C15" s="146" t="s">
        <v>12</v>
      </c>
      <c r="D15" s="5" t="s">
        <v>13</v>
      </c>
      <c r="E15" s="14">
        <v>40</v>
      </c>
      <c r="F15" s="14">
        <v>1311</v>
      </c>
      <c r="G15" s="80">
        <v>2.8157999999999998E-3</v>
      </c>
      <c r="H15" s="167">
        <v>2</v>
      </c>
      <c r="I15" s="151" t="s">
        <v>633</v>
      </c>
      <c r="J15" s="15">
        <v>50.318999999999996</v>
      </c>
      <c r="K15" s="16">
        <f t="shared" si="0"/>
        <v>4528.71</v>
      </c>
      <c r="L15" s="229"/>
    </row>
    <row r="16" spans="1:15" s="13" customFormat="1" ht="29.1" customHeight="1">
      <c r="A16" s="1408"/>
      <c r="B16" s="1313"/>
      <c r="C16" s="146" t="s">
        <v>14</v>
      </c>
      <c r="D16" s="5" t="s">
        <v>15</v>
      </c>
      <c r="E16" s="14">
        <v>25</v>
      </c>
      <c r="F16" s="14">
        <v>2997</v>
      </c>
      <c r="G16" s="80">
        <v>7.0559999999999998E-3</v>
      </c>
      <c r="H16" s="167">
        <v>2</v>
      </c>
      <c r="I16" s="151" t="s">
        <v>634</v>
      </c>
      <c r="J16" s="15">
        <v>110.9706</v>
      </c>
      <c r="K16" s="16">
        <f t="shared" si="0"/>
        <v>9987.3540000000012</v>
      </c>
      <c r="L16" s="229"/>
    </row>
    <row r="17" spans="1:12" s="13" customFormat="1" ht="29.1" customHeight="1">
      <c r="A17" s="1408"/>
      <c r="B17" s="1313"/>
      <c r="C17" s="146" t="s">
        <v>16</v>
      </c>
      <c r="D17" s="5" t="s">
        <v>17</v>
      </c>
      <c r="E17" s="14">
        <v>25</v>
      </c>
      <c r="F17" s="14">
        <v>4100</v>
      </c>
      <c r="G17" s="80">
        <v>7.0559999999999998E-3</v>
      </c>
      <c r="H17" s="167">
        <v>2</v>
      </c>
      <c r="I17" s="151" t="s">
        <v>634</v>
      </c>
      <c r="J17" s="15">
        <v>162.12219999999999</v>
      </c>
      <c r="K17" s="16">
        <f t="shared" si="0"/>
        <v>14590.998</v>
      </c>
      <c r="L17" s="229"/>
    </row>
    <row r="18" spans="1:12" s="13" customFormat="1" ht="29.1" customHeight="1" thickBot="1">
      <c r="A18" s="1409"/>
      <c r="B18" s="1364"/>
      <c r="C18" s="147" t="s">
        <v>18</v>
      </c>
      <c r="D18" s="6" t="s">
        <v>19</v>
      </c>
      <c r="E18" s="17">
        <v>25</v>
      </c>
      <c r="F18" s="17">
        <v>6453</v>
      </c>
      <c r="G18" s="81">
        <v>9.9450000000000007E-3</v>
      </c>
      <c r="H18" s="168">
        <v>2</v>
      </c>
      <c r="I18" s="152" t="s">
        <v>634</v>
      </c>
      <c r="J18" s="18">
        <v>263.37599999999998</v>
      </c>
      <c r="K18" s="19">
        <f t="shared" si="0"/>
        <v>23703.839999999997</v>
      </c>
      <c r="L18" s="230"/>
    </row>
    <row r="19" spans="1:12" s="13" customFormat="1" ht="29.1" customHeight="1">
      <c r="A19" s="1407"/>
      <c r="B19" s="1312" t="s">
        <v>40</v>
      </c>
      <c r="C19" s="145" t="s">
        <v>20</v>
      </c>
      <c r="D19" s="4" t="s">
        <v>3</v>
      </c>
      <c r="E19" s="10">
        <v>40</v>
      </c>
      <c r="F19" s="10">
        <v>183</v>
      </c>
      <c r="G19" s="79">
        <v>2.5109999999999998E-4</v>
      </c>
      <c r="H19" s="166">
        <v>10</v>
      </c>
      <c r="I19" s="150" t="s">
        <v>628</v>
      </c>
      <c r="J19" s="11">
        <v>6.3540000000000001</v>
      </c>
      <c r="K19" s="12">
        <f t="shared" si="0"/>
        <v>571.86</v>
      </c>
      <c r="L19" s="228"/>
    </row>
    <row r="20" spans="1:12" s="13" customFormat="1" ht="29.1" customHeight="1">
      <c r="A20" s="1408"/>
      <c r="B20" s="1313"/>
      <c r="C20" s="146" t="s">
        <v>21</v>
      </c>
      <c r="D20" s="5" t="s">
        <v>5</v>
      </c>
      <c r="E20" s="14">
        <v>40</v>
      </c>
      <c r="F20" s="14">
        <v>278</v>
      </c>
      <c r="G20" s="80">
        <v>4.1023124999999997E-4</v>
      </c>
      <c r="H20" s="167">
        <v>8</v>
      </c>
      <c r="I20" s="151" t="s">
        <v>629</v>
      </c>
      <c r="J20" s="15">
        <v>9.8460000000000001</v>
      </c>
      <c r="K20" s="16">
        <f t="shared" si="0"/>
        <v>886.14</v>
      </c>
      <c r="L20" s="229"/>
    </row>
    <row r="21" spans="1:12" s="13" customFormat="1" ht="29.1" customHeight="1">
      <c r="A21" s="1408"/>
      <c r="B21" s="1313"/>
      <c r="C21" s="146" t="s">
        <v>22</v>
      </c>
      <c r="D21" s="5" t="s">
        <v>7</v>
      </c>
      <c r="E21" s="14">
        <v>40</v>
      </c>
      <c r="F21" s="14">
        <v>437</v>
      </c>
      <c r="G21" s="80">
        <v>5.46975E-4</v>
      </c>
      <c r="H21" s="167">
        <v>6</v>
      </c>
      <c r="I21" s="151" t="s">
        <v>630</v>
      </c>
      <c r="J21" s="15">
        <v>14.958000000000002</v>
      </c>
      <c r="K21" s="16">
        <f t="shared" si="0"/>
        <v>1346.2200000000003</v>
      </c>
      <c r="L21" s="229"/>
    </row>
    <row r="22" spans="1:12" s="13" customFormat="1" ht="29.1" customHeight="1">
      <c r="A22" s="1408"/>
      <c r="B22" s="1313"/>
      <c r="C22" s="146" t="s">
        <v>23</v>
      </c>
      <c r="D22" s="5" t="s">
        <v>9</v>
      </c>
      <c r="E22" s="14">
        <v>40</v>
      </c>
      <c r="F22" s="14">
        <v>666</v>
      </c>
      <c r="G22" s="80">
        <v>1.09395E-3</v>
      </c>
      <c r="H22" s="167">
        <v>6</v>
      </c>
      <c r="I22" s="151" t="s">
        <v>631</v>
      </c>
      <c r="J22" s="15">
        <v>26.3294</v>
      </c>
      <c r="K22" s="16">
        <f t="shared" si="0"/>
        <v>2369.6460000000002</v>
      </c>
      <c r="L22" s="229"/>
    </row>
    <row r="23" spans="1:12" s="13" customFormat="1" ht="29.1" customHeight="1">
      <c r="A23" s="1408"/>
      <c r="B23" s="1313"/>
      <c r="C23" s="146" t="s">
        <v>24</v>
      </c>
      <c r="D23" s="5" t="s">
        <v>11</v>
      </c>
      <c r="E23" s="14">
        <v>40</v>
      </c>
      <c r="F23" s="14">
        <v>993</v>
      </c>
      <c r="G23" s="80">
        <v>1.6409249999999999E-3</v>
      </c>
      <c r="H23" s="167">
        <v>4</v>
      </c>
      <c r="I23" s="151" t="s">
        <v>632</v>
      </c>
      <c r="J23" s="15">
        <v>41.306999999999995</v>
      </c>
      <c r="K23" s="16">
        <f t="shared" si="0"/>
        <v>3717.6299999999997</v>
      </c>
      <c r="L23" s="229"/>
    </row>
    <row r="24" spans="1:12" s="13" customFormat="1" ht="29.1" customHeight="1" thickBot="1">
      <c r="A24" s="1409"/>
      <c r="B24" s="1364"/>
      <c r="C24" s="147" t="s">
        <v>25</v>
      </c>
      <c r="D24" s="6" t="s">
        <v>13</v>
      </c>
      <c r="E24" s="17">
        <v>40</v>
      </c>
      <c r="F24" s="17">
        <v>1444</v>
      </c>
      <c r="G24" s="81">
        <v>2.8157999999999998E-3</v>
      </c>
      <c r="H24" s="168">
        <v>2</v>
      </c>
      <c r="I24" s="152" t="s">
        <v>633</v>
      </c>
      <c r="J24" s="18">
        <v>60.856999999999999</v>
      </c>
      <c r="K24" s="19">
        <f t="shared" si="0"/>
        <v>5477.13</v>
      </c>
      <c r="L24" s="230"/>
    </row>
    <row r="25" spans="1:12" s="13" customFormat="1" ht="29.1" customHeight="1">
      <c r="A25" s="1297"/>
      <c r="B25" s="1312" t="s">
        <v>39</v>
      </c>
      <c r="C25" s="145" t="s">
        <v>26</v>
      </c>
      <c r="D25" s="4" t="s">
        <v>3</v>
      </c>
      <c r="E25" s="10">
        <v>40</v>
      </c>
      <c r="F25" s="10">
        <v>150</v>
      </c>
      <c r="G25" s="79">
        <v>2.5109999999999998E-4</v>
      </c>
      <c r="H25" s="166">
        <v>10</v>
      </c>
      <c r="I25" s="150" t="s">
        <v>628</v>
      </c>
      <c r="J25" s="11">
        <v>5.5335000000000001</v>
      </c>
      <c r="K25" s="12">
        <f>J25*$K$2*((100-$K$1)/100)</f>
        <v>498.01499999999999</v>
      </c>
      <c r="L25" s="228"/>
    </row>
    <row r="26" spans="1:12" s="13" customFormat="1" ht="29.1" customHeight="1">
      <c r="A26" s="1298"/>
      <c r="B26" s="1313"/>
      <c r="C26" s="146" t="s">
        <v>27</v>
      </c>
      <c r="D26" s="5" t="s">
        <v>5</v>
      </c>
      <c r="E26" s="14">
        <v>40</v>
      </c>
      <c r="F26" s="14">
        <v>227</v>
      </c>
      <c r="G26" s="80">
        <v>3.1387500000000003E-4</v>
      </c>
      <c r="H26" s="167">
        <v>8</v>
      </c>
      <c r="I26" s="151" t="s">
        <v>629</v>
      </c>
      <c r="J26" s="15">
        <v>8.3339999999999996</v>
      </c>
      <c r="K26" s="16">
        <f>J26*$K$2*((100-$K$1)/100)</f>
        <v>750.06</v>
      </c>
      <c r="L26" s="229"/>
    </row>
    <row r="27" spans="1:12" s="13" customFormat="1" ht="29.1" customHeight="1" thickBot="1">
      <c r="A27" s="1299"/>
      <c r="B27" s="1364"/>
      <c r="C27" s="147" t="s">
        <v>28</v>
      </c>
      <c r="D27" s="6" t="s">
        <v>7</v>
      </c>
      <c r="E27" s="17">
        <v>40</v>
      </c>
      <c r="F27" s="17">
        <v>356</v>
      </c>
      <c r="G27" s="81">
        <v>5.46975E-4</v>
      </c>
      <c r="H27" s="168">
        <v>6</v>
      </c>
      <c r="I27" s="152" t="s">
        <v>630</v>
      </c>
      <c r="J27" s="18">
        <v>13.202999999999999</v>
      </c>
      <c r="K27" s="19">
        <f>J27*$K$2*((100-$K$1)/100)</f>
        <v>1188.27</v>
      </c>
      <c r="L27" s="230"/>
    </row>
    <row r="28" spans="1:12" s="13" customFormat="1" ht="29.1" customHeight="1">
      <c r="A28" s="1297"/>
      <c r="B28" s="1312" t="s">
        <v>41</v>
      </c>
      <c r="C28" s="145" t="s">
        <v>29</v>
      </c>
      <c r="D28" s="4" t="s">
        <v>3</v>
      </c>
      <c r="E28" s="10">
        <v>40</v>
      </c>
      <c r="F28" s="10">
        <v>163</v>
      </c>
      <c r="G28" s="79">
        <v>2.5109999999999998E-4</v>
      </c>
      <c r="H28" s="166">
        <v>10</v>
      </c>
      <c r="I28" s="150" t="s">
        <v>628</v>
      </c>
      <c r="J28" s="11">
        <v>5.8604000000000003</v>
      </c>
      <c r="K28" s="12">
        <f t="shared" si="0"/>
        <v>527.43600000000004</v>
      </c>
      <c r="L28" s="228"/>
    </row>
    <row r="29" spans="1:12" s="13" customFormat="1" ht="29.1" customHeight="1">
      <c r="A29" s="1298"/>
      <c r="B29" s="1313"/>
      <c r="C29" s="146" t="s">
        <v>30</v>
      </c>
      <c r="D29" s="5" t="s">
        <v>5</v>
      </c>
      <c r="E29" s="14">
        <v>40</v>
      </c>
      <c r="F29" s="14">
        <v>242</v>
      </c>
      <c r="G29" s="80">
        <v>3.1387500000000003E-4</v>
      </c>
      <c r="H29" s="167">
        <v>8</v>
      </c>
      <c r="I29" s="151" t="s">
        <v>629</v>
      </c>
      <c r="J29" s="15">
        <v>9.5094999999999992</v>
      </c>
      <c r="K29" s="16">
        <f t="shared" si="0"/>
        <v>855.8549999999999</v>
      </c>
      <c r="L29" s="229"/>
    </row>
    <row r="30" spans="1:12" s="13" customFormat="1" ht="29.1" customHeight="1" thickBot="1">
      <c r="A30" s="1299"/>
      <c r="B30" s="1364"/>
      <c r="C30" s="147" t="s">
        <v>31</v>
      </c>
      <c r="D30" s="6" t="s">
        <v>7</v>
      </c>
      <c r="E30" s="17">
        <v>40</v>
      </c>
      <c r="F30" s="17">
        <v>389</v>
      </c>
      <c r="G30" s="81">
        <v>5.46975E-4</v>
      </c>
      <c r="H30" s="168">
        <v>6</v>
      </c>
      <c r="I30" s="152" t="s">
        <v>630</v>
      </c>
      <c r="J30" s="18">
        <v>14.352799999999998</v>
      </c>
      <c r="K30" s="19">
        <f t="shared" si="0"/>
        <v>1291.752</v>
      </c>
      <c r="L30" s="230"/>
    </row>
    <row r="31" spans="1:12" s="13" customFormat="1" ht="29.1" customHeight="1">
      <c r="A31" s="1297"/>
      <c r="B31" s="1312" t="s">
        <v>42</v>
      </c>
      <c r="C31" s="145" t="s">
        <v>32</v>
      </c>
      <c r="D31" s="4" t="s">
        <v>3</v>
      </c>
      <c r="E31" s="10">
        <v>40</v>
      </c>
      <c r="F31" s="20">
        <v>166</v>
      </c>
      <c r="G31" s="79">
        <v>2.5109999999999998E-4</v>
      </c>
      <c r="H31" s="166">
        <v>10</v>
      </c>
      <c r="I31" s="150" t="s">
        <v>628</v>
      </c>
      <c r="J31" s="11">
        <v>6.44</v>
      </c>
      <c r="K31" s="12">
        <f t="shared" si="0"/>
        <v>579.6</v>
      </c>
      <c r="L31" s="228"/>
    </row>
    <row r="32" spans="1:12" s="13" customFormat="1" ht="29.1" customHeight="1">
      <c r="A32" s="1298"/>
      <c r="B32" s="1313"/>
      <c r="C32" s="146" t="s">
        <v>33</v>
      </c>
      <c r="D32" s="5" t="s">
        <v>5</v>
      </c>
      <c r="E32" s="14">
        <v>40</v>
      </c>
      <c r="F32" s="21">
        <v>246</v>
      </c>
      <c r="G32" s="80">
        <v>3.1387500000000003E-4</v>
      </c>
      <c r="H32" s="167">
        <v>8</v>
      </c>
      <c r="I32" s="151" t="s">
        <v>629</v>
      </c>
      <c r="J32" s="15">
        <v>10.0373</v>
      </c>
      <c r="K32" s="16">
        <f t="shared" si="0"/>
        <v>903.35699999999997</v>
      </c>
      <c r="L32" s="229"/>
    </row>
    <row r="33" spans="1:12" s="13" customFormat="1" ht="29.1" customHeight="1" thickBot="1">
      <c r="A33" s="1299"/>
      <c r="B33" s="1364"/>
      <c r="C33" s="147" t="s">
        <v>34</v>
      </c>
      <c r="D33" s="6" t="s">
        <v>7</v>
      </c>
      <c r="E33" s="17">
        <v>40</v>
      </c>
      <c r="F33" s="22">
        <v>407</v>
      </c>
      <c r="G33" s="81">
        <v>5.46975E-4</v>
      </c>
      <c r="H33" s="168">
        <v>6</v>
      </c>
      <c r="I33" s="152" t="s">
        <v>630</v>
      </c>
      <c r="J33" s="18">
        <v>16.035999999999998</v>
      </c>
      <c r="K33" s="19">
        <f t="shared" si="0"/>
        <v>1443.2399999999998</v>
      </c>
      <c r="L33" s="230"/>
    </row>
    <row r="34" spans="1:12" s="13" customFormat="1" ht="29.1" customHeight="1" thickBot="1">
      <c r="A34" s="1404" t="s">
        <v>806</v>
      </c>
      <c r="B34" s="1405"/>
      <c r="C34" s="1405"/>
      <c r="D34" s="1405"/>
      <c r="E34" s="1405"/>
      <c r="F34" s="1405"/>
      <c r="G34" s="1405"/>
      <c r="H34" s="1405"/>
      <c r="I34" s="1405"/>
      <c r="J34" s="1405"/>
      <c r="K34" s="1406"/>
      <c r="L34" s="367"/>
    </row>
    <row r="35" spans="1:12" s="13" customFormat="1" ht="29.1" customHeight="1">
      <c r="A35" s="1407"/>
      <c r="B35" s="1312" t="s">
        <v>807</v>
      </c>
      <c r="C35" s="219" t="s">
        <v>792</v>
      </c>
      <c r="D35" s="4" t="s">
        <v>3</v>
      </c>
      <c r="E35" s="10">
        <v>25</v>
      </c>
      <c r="F35" s="10">
        <v>191.54999999999998</v>
      </c>
      <c r="G35" s="79">
        <v>2.5109999999999998E-4</v>
      </c>
      <c r="H35" s="166">
        <v>10</v>
      </c>
      <c r="I35" s="150" t="s">
        <v>628</v>
      </c>
      <c r="J35" s="11">
        <v>6.79</v>
      </c>
      <c r="K35" s="12">
        <f t="shared" ref="K35:K40" si="1">J35*$K$2*((100-$K$1)/100)</f>
        <v>611.1</v>
      </c>
      <c r="L35" s="228"/>
    </row>
    <row r="36" spans="1:12" s="13" customFormat="1" ht="29.1" customHeight="1">
      <c r="A36" s="1408"/>
      <c r="B36" s="1313"/>
      <c r="C36" s="218" t="s">
        <v>793</v>
      </c>
      <c r="D36" s="5" t="s">
        <v>5</v>
      </c>
      <c r="E36" s="14">
        <v>25</v>
      </c>
      <c r="F36" s="14">
        <v>255.90999999999997</v>
      </c>
      <c r="G36" s="80">
        <v>4.1023124999999997E-4</v>
      </c>
      <c r="H36" s="167">
        <v>8</v>
      </c>
      <c r="I36" s="151" t="s">
        <v>629</v>
      </c>
      <c r="J36" s="15">
        <v>9.09</v>
      </c>
      <c r="K36" s="16">
        <f t="shared" si="1"/>
        <v>818.1</v>
      </c>
      <c r="L36" s="229"/>
    </row>
    <row r="37" spans="1:12" s="13" customFormat="1" ht="29.1" customHeight="1">
      <c r="A37" s="1408"/>
      <c r="B37" s="1313"/>
      <c r="C37" s="218" t="s">
        <v>794</v>
      </c>
      <c r="D37" s="5" t="s">
        <v>7</v>
      </c>
      <c r="E37" s="14">
        <v>25</v>
      </c>
      <c r="F37" s="14">
        <v>458.15000000000003</v>
      </c>
      <c r="G37" s="80">
        <v>5.46975E-4</v>
      </c>
      <c r="H37" s="167">
        <v>6</v>
      </c>
      <c r="I37" s="151" t="s">
        <v>630</v>
      </c>
      <c r="J37" s="15">
        <v>15.69</v>
      </c>
      <c r="K37" s="16">
        <f t="shared" si="1"/>
        <v>1412.1</v>
      </c>
      <c r="L37" s="229"/>
    </row>
    <row r="38" spans="1:12" s="13" customFormat="1" ht="29.1" customHeight="1">
      <c r="A38" s="1408"/>
      <c r="B38" s="1313"/>
      <c r="C38" s="218" t="s">
        <v>795</v>
      </c>
      <c r="D38" s="5" t="s">
        <v>9</v>
      </c>
      <c r="E38" s="14">
        <v>25</v>
      </c>
      <c r="F38" s="14">
        <v>698.08999999999992</v>
      </c>
      <c r="G38" s="80">
        <v>1.09395E-3</v>
      </c>
      <c r="H38" s="167">
        <v>6</v>
      </c>
      <c r="I38" s="151" t="s">
        <v>631</v>
      </c>
      <c r="J38" s="15">
        <v>25.04</v>
      </c>
      <c r="K38" s="16">
        <f t="shared" si="1"/>
        <v>2253.6</v>
      </c>
      <c r="L38" s="229"/>
    </row>
    <row r="39" spans="1:12" s="13" customFormat="1" ht="29.1" customHeight="1">
      <c r="A39" s="1408"/>
      <c r="B39" s="1313"/>
      <c r="C39" s="218" t="s">
        <v>796</v>
      </c>
      <c r="D39" s="5" t="s">
        <v>11</v>
      </c>
      <c r="E39" s="14">
        <v>25</v>
      </c>
      <c r="F39" s="14">
        <v>1031.1019999999999</v>
      </c>
      <c r="G39" s="80">
        <v>1.6409249999999999E-3</v>
      </c>
      <c r="H39" s="167">
        <v>4</v>
      </c>
      <c r="I39" s="151" t="s">
        <v>632</v>
      </c>
      <c r="J39" s="15">
        <v>37.58</v>
      </c>
      <c r="K39" s="16">
        <f t="shared" si="1"/>
        <v>3382.2</v>
      </c>
      <c r="L39" s="229"/>
    </row>
    <row r="40" spans="1:12" s="13" customFormat="1" ht="29.1" customHeight="1" thickBot="1">
      <c r="A40" s="1409"/>
      <c r="B40" s="1364"/>
      <c r="C40" s="220" t="s">
        <v>797</v>
      </c>
      <c r="D40" s="6" t="s">
        <v>13</v>
      </c>
      <c r="E40" s="17">
        <v>25</v>
      </c>
      <c r="F40" s="17">
        <v>1628.0219999999999</v>
      </c>
      <c r="G40" s="81">
        <v>2.8157999999999998E-3</v>
      </c>
      <c r="H40" s="168">
        <v>2</v>
      </c>
      <c r="I40" s="152" t="s">
        <v>633</v>
      </c>
      <c r="J40" s="18">
        <v>58.86</v>
      </c>
      <c r="K40" s="19">
        <f t="shared" si="1"/>
        <v>5297.4</v>
      </c>
      <c r="L40" s="230"/>
    </row>
    <row r="41" spans="1:12" s="13" customFormat="1" ht="29.1" customHeight="1">
      <c r="A41" s="1297"/>
      <c r="B41" s="1312" t="s">
        <v>808</v>
      </c>
      <c r="C41" s="145" t="s">
        <v>802</v>
      </c>
      <c r="D41" s="4" t="s">
        <v>3</v>
      </c>
      <c r="E41" s="10">
        <v>25</v>
      </c>
      <c r="F41" s="10">
        <v>166.85</v>
      </c>
      <c r="G41" s="79">
        <v>2.5109999999999998E-4</v>
      </c>
      <c r="H41" s="166">
        <v>10</v>
      </c>
      <c r="I41" s="150" t="s">
        <v>628</v>
      </c>
      <c r="J41" s="11">
        <v>7.01</v>
      </c>
      <c r="K41" s="12">
        <f>J41*$K$2*((100-$K$1)/100)</f>
        <v>630.9</v>
      </c>
      <c r="L41" s="228"/>
    </row>
    <row r="42" spans="1:12" s="13" customFormat="1" ht="29.1" customHeight="1">
      <c r="A42" s="1298"/>
      <c r="B42" s="1313"/>
      <c r="C42" s="146" t="s">
        <v>803</v>
      </c>
      <c r="D42" s="5" t="s">
        <v>5</v>
      </c>
      <c r="E42" s="14">
        <v>25</v>
      </c>
      <c r="F42" s="14">
        <v>231.20999999999998</v>
      </c>
      <c r="G42" s="80">
        <v>3.1387500000000003E-4</v>
      </c>
      <c r="H42" s="167">
        <v>8</v>
      </c>
      <c r="I42" s="151" t="s">
        <v>629</v>
      </c>
      <c r="J42" s="15">
        <v>9.7899999999999991</v>
      </c>
      <c r="K42" s="16">
        <f>J42*$K$2*((100-$K$1)/100)</f>
        <v>881.09999999999991</v>
      </c>
      <c r="L42" s="229"/>
    </row>
    <row r="43" spans="1:12" s="13" customFormat="1" ht="29.1" customHeight="1" thickBot="1">
      <c r="A43" s="1299"/>
      <c r="B43" s="1364"/>
      <c r="C43" s="319" t="s">
        <v>1245</v>
      </c>
      <c r="D43" s="6" t="s">
        <v>7</v>
      </c>
      <c r="E43" s="17">
        <v>25</v>
      </c>
      <c r="F43" s="17">
        <v>495</v>
      </c>
      <c r="G43" s="81"/>
      <c r="H43" s="168">
        <v>6</v>
      </c>
      <c r="I43" s="320" t="s">
        <v>630</v>
      </c>
      <c r="J43" s="18">
        <v>16.329999999999998</v>
      </c>
      <c r="K43" s="19">
        <f>J43*$K$2*((100-$K$1)/100)</f>
        <v>1469.6999999999998</v>
      </c>
      <c r="L43" s="230"/>
    </row>
    <row r="44" spans="1:12" s="13" customFormat="1" ht="29.1" customHeight="1">
      <c r="A44" s="1297"/>
      <c r="B44" s="1312" t="s">
        <v>798</v>
      </c>
      <c r="C44" s="145" t="s">
        <v>800</v>
      </c>
      <c r="D44" s="4" t="s">
        <v>3</v>
      </c>
      <c r="E44" s="10">
        <v>25</v>
      </c>
      <c r="F44" s="10">
        <v>203.54999999999998</v>
      </c>
      <c r="G44" s="79">
        <v>2.5109999999999998E-4</v>
      </c>
      <c r="H44" s="166">
        <v>10</v>
      </c>
      <c r="I44" s="150" t="s">
        <v>628</v>
      </c>
      <c r="J44" s="11">
        <v>6.45</v>
      </c>
      <c r="K44" s="12">
        <f>J44*$K$2*((100-$K$1)/100)</f>
        <v>580.5</v>
      </c>
      <c r="L44" s="228"/>
    </row>
    <row r="45" spans="1:12" s="13" customFormat="1" ht="29.1" customHeight="1">
      <c r="A45" s="1298"/>
      <c r="B45" s="1313"/>
      <c r="C45" s="146" t="s">
        <v>801</v>
      </c>
      <c r="D45" s="5" t="s">
        <v>5</v>
      </c>
      <c r="E45" s="14">
        <v>25</v>
      </c>
      <c r="F45" s="14">
        <v>274.90999999999997</v>
      </c>
      <c r="G45" s="80">
        <v>3.1387500000000003E-4</v>
      </c>
      <c r="H45" s="167">
        <v>8</v>
      </c>
      <c r="I45" s="151" t="s">
        <v>629</v>
      </c>
      <c r="J45" s="15">
        <v>9.49</v>
      </c>
      <c r="K45" s="16">
        <f>J45*$K$2*((100-$K$1)/100)</f>
        <v>854.1</v>
      </c>
      <c r="L45" s="229"/>
    </row>
    <row r="46" spans="1:12" s="13" customFormat="1" ht="29.1" customHeight="1" thickBot="1">
      <c r="A46" s="1299"/>
      <c r="B46" s="1364"/>
      <c r="C46" s="147"/>
      <c r="D46" s="6"/>
      <c r="E46" s="17"/>
      <c r="F46" s="17"/>
      <c r="G46" s="81"/>
      <c r="H46" s="168"/>
      <c r="I46" s="152"/>
      <c r="J46" s="18"/>
      <c r="K46" s="19"/>
      <c r="L46" s="230"/>
    </row>
    <row r="47" spans="1:12" s="13" customFormat="1" ht="29.1" customHeight="1">
      <c r="A47" s="1297"/>
      <c r="B47" s="1312" t="s">
        <v>799</v>
      </c>
      <c r="C47" s="145" t="s">
        <v>804</v>
      </c>
      <c r="D47" s="4" t="s">
        <v>3</v>
      </c>
      <c r="E47" s="10">
        <v>25</v>
      </c>
      <c r="F47" s="10">
        <v>178.85</v>
      </c>
      <c r="G47" s="79">
        <v>2.5109999999999998E-4</v>
      </c>
      <c r="H47" s="166">
        <v>10</v>
      </c>
      <c r="I47" s="150" t="s">
        <v>628</v>
      </c>
      <c r="J47" s="11">
        <v>6.8200000000000012</v>
      </c>
      <c r="K47" s="12">
        <f>J47*$K$2*((100-$K$1)/100)</f>
        <v>613.80000000000007</v>
      </c>
      <c r="L47" s="228"/>
    </row>
    <row r="48" spans="1:12" s="13" customFormat="1" ht="30.95" customHeight="1">
      <c r="A48" s="1298"/>
      <c r="B48" s="1313"/>
      <c r="C48" s="146" t="s">
        <v>805</v>
      </c>
      <c r="D48" s="5" t="s">
        <v>5</v>
      </c>
      <c r="E48" s="14">
        <v>25</v>
      </c>
      <c r="F48" s="14">
        <v>250.20999999999998</v>
      </c>
      <c r="G48" s="80">
        <v>3.1387500000000003E-4</v>
      </c>
      <c r="H48" s="167">
        <v>8</v>
      </c>
      <c r="I48" s="151" t="s">
        <v>629</v>
      </c>
      <c r="J48" s="15">
        <v>10.44</v>
      </c>
      <c r="K48" s="16">
        <f>J48*$K$2*((100-$K$1)/100)</f>
        <v>939.59999999999991</v>
      </c>
      <c r="L48" s="229"/>
    </row>
    <row r="49" spans="1:12" s="13" customFormat="1" ht="30.95" customHeight="1" thickBot="1">
      <c r="A49" s="1299"/>
      <c r="B49" s="1364"/>
      <c r="C49" s="147"/>
      <c r="D49" s="6"/>
      <c r="E49" s="17"/>
      <c r="F49" s="17"/>
      <c r="G49" s="81"/>
      <c r="H49" s="168"/>
      <c r="I49" s="152"/>
      <c r="J49" s="18"/>
      <c r="K49" s="19"/>
      <c r="L49" s="230"/>
    </row>
    <row r="50" spans="1:12" s="13" customFormat="1" ht="30.95" customHeight="1" thickBot="1">
      <c r="A50" s="1380" t="s">
        <v>178</v>
      </c>
      <c r="B50" s="1381"/>
      <c r="C50" s="1381"/>
      <c r="D50" s="1381"/>
      <c r="E50" s="1381"/>
      <c r="F50" s="1381"/>
      <c r="G50" s="1381"/>
      <c r="H50" s="1381"/>
      <c r="I50" s="1381"/>
      <c r="J50" s="1381"/>
      <c r="K50" s="1382"/>
      <c r="L50" s="367"/>
    </row>
    <row r="51" spans="1:12" s="13" customFormat="1" ht="30.95" customHeight="1">
      <c r="A51" s="1297"/>
      <c r="B51" s="1312" t="s">
        <v>54</v>
      </c>
      <c r="C51" s="145" t="s">
        <v>35</v>
      </c>
      <c r="D51" s="4" t="s">
        <v>3</v>
      </c>
      <c r="E51" s="10">
        <v>40</v>
      </c>
      <c r="F51" s="10">
        <v>211</v>
      </c>
      <c r="G51" s="79">
        <v>3.1387500000000003E-4</v>
      </c>
      <c r="H51" s="166">
        <v>8</v>
      </c>
      <c r="I51" s="150" t="s">
        <v>629</v>
      </c>
      <c r="J51" s="11">
        <v>7.7309999999999999</v>
      </c>
      <c r="K51" s="12">
        <f t="shared" si="0"/>
        <v>695.79</v>
      </c>
      <c r="L51" s="228"/>
    </row>
    <row r="52" spans="1:12" s="13" customFormat="1" ht="30.95" customHeight="1">
      <c r="A52" s="1298"/>
      <c r="B52" s="1313"/>
      <c r="C52" s="146" t="s">
        <v>36</v>
      </c>
      <c r="D52" s="5" t="s">
        <v>5</v>
      </c>
      <c r="E52" s="14">
        <v>40</v>
      </c>
      <c r="F52" s="14">
        <v>324</v>
      </c>
      <c r="G52" s="80">
        <v>4.1849999999999998E-4</v>
      </c>
      <c r="H52" s="167">
        <v>6</v>
      </c>
      <c r="I52" s="151" t="s">
        <v>630</v>
      </c>
      <c r="J52" s="15">
        <v>11.528</v>
      </c>
      <c r="K52" s="16">
        <f t="shared" si="0"/>
        <v>1037.52</v>
      </c>
      <c r="L52" s="229"/>
    </row>
    <row r="53" spans="1:12" s="13" customFormat="1" ht="30.95" customHeight="1">
      <c r="A53" s="1298"/>
      <c r="B53" s="1313"/>
      <c r="C53" s="146" t="s">
        <v>37</v>
      </c>
      <c r="D53" s="5" t="s">
        <v>7</v>
      </c>
      <c r="E53" s="14">
        <v>40</v>
      </c>
      <c r="F53" s="14">
        <v>561</v>
      </c>
      <c r="G53" s="80">
        <v>8.2046249999999995E-4</v>
      </c>
      <c r="H53" s="167">
        <v>4</v>
      </c>
      <c r="I53" s="151" t="s">
        <v>635</v>
      </c>
      <c r="J53" s="15">
        <v>21.014399999999998</v>
      </c>
      <c r="K53" s="16">
        <f t="shared" si="0"/>
        <v>1891.2959999999998</v>
      </c>
      <c r="L53" s="229"/>
    </row>
    <row r="54" spans="1:12" s="13" customFormat="1" ht="30.95" customHeight="1" thickBot="1">
      <c r="A54" s="1299"/>
      <c r="B54" s="1364"/>
      <c r="C54" s="147" t="s">
        <v>38</v>
      </c>
      <c r="D54" s="6" t="s">
        <v>9</v>
      </c>
      <c r="E54" s="17">
        <v>40</v>
      </c>
      <c r="F54" s="17">
        <v>855</v>
      </c>
      <c r="G54" s="81">
        <v>1.09395E-3</v>
      </c>
      <c r="H54" s="168">
        <v>3</v>
      </c>
      <c r="I54" s="152" t="s">
        <v>631</v>
      </c>
      <c r="J54" s="18">
        <v>32.648000000000003</v>
      </c>
      <c r="K54" s="19">
        <f t="shared" si="0"/>
        <v>2938.32</v>
      </c>
      <c r="L54" s="230"/>
    </row>
    <row r="55" spans="1:12" s="13" customFormat="1" ht="30.95" customHeight="1">
      <c r="A55" s="1297"/>
      <c r="B55" s="1312" t="s">
        <v>898</v>
      </c>
      <c r="C55" s="255" t="s">
        <v>899</v>
      </c>
      <c r="D55" s="4" t="s">
        <v>11</v>
      </c>
      <c r="E55" s="10">
        <v>40</v>
      </c>
      <c r="F55" s="10">
        <v>1330</v>
      </c>
      <c r="G55" s="79">
        <v>4.1023124999999997E-4</v>
      </c>
      <c r="H55" s="166">
        <v>4</v>
      </c>
      <c r="I55" s="256" t="s">
        <v>632</v>
      </c>
      <c r="J55" s="11">
        <v>63.184000000000005</v>
      </c>
      <c r="K55" s="12">
        <f t="shared" ref="K55" si="2">J55*$K$2*((100-$K$1)/100)</f>
        <v>5686.56</v>
      </c>
      <c r="L55" s="228"/>
    </row>
    <row r="56" spans="1:12" s="13" customFormat="1" ht="30.95" customHeight="1">
      <c r="A56" s="1298"/>
      <c r="B56" s="1313"/>
      <c r="C56" s="146"/>
      <c r="D56" s="5"/>
      <c r="E56" s="14"/>
      <c r="F56" s="14"/>
      <c r="G56" s="80"/>
      <c r="H56" s="167"/>
      <c r="I56" s="151"/>
      <c r="J56" s="15"/>
      <c r="K56" s="16"/>
      <c r="L56" s="229"/>
    </row>
    <row r="57" spans="1:12" s="13" customFormat="1" ht="30.95" customHeight="1" thickBot="1">
      <c r="A57" s="1299"/>
      <c r="B57" s="1364"/>
      <c r="C57" s="147"/>
      <c r="D57" s="6"/>
      <c r="E57" s="17"/>
      <c r="F57" s="17"/>
      <c r="G57" s="81"/>
      <c r="H57" s="168"/>
      <c r="I57" s="152"/>
      <c r="J57" s="18"/>
      <c r="K57" s="19"/>
      <c r="L57" s="230"/>
    </row>
    <row r="58" spans="1:12" s="13" customFormat="1" ht="30.95" customHeight="1">
      <c r="A58" s="1297"/>
      <c r="B58" s="1312" t="s">
        <v>55</v>
      </c>
      <c r="C58" s="145" t="s">
        <v>43</v>
      </c>
      <c r="D58" s="4" t="s">
        <v>3</v>
      </c>
      <c r="E58" s="10">
        <v>40</v>
      </c>
      <c r="F58" s="10">
        <v>238</v>
      </c>
      <c r="G58" s="79">
        <v>4.1023124999999997E-4</v>
      </c>
      <c r="H58" s="166">
        <v>8</v>
      </c>
      <c r="I58" s="150" t="s">
        <v>629</v>
      </c>
      <c r="J58" s="11">
        <v>9.89</v>
      </c>
      <c r="K58" s="12">
        <f t="shared" si="0"/>
        <v>890.1</v>
      </c>
      <c r="L58" s="228"/>
    </row>
    <row r="59" spans="1:12" s="13" customFormat="1" ht="30.95" customHeight="1">
      <c r="A59" s="1298"/>
      <c r="B59" s="1313"/>
      <c r="C59" s="146" t="s">
        <v>44</v>
      </c>
      <c r="D59" s="5" t="s">
        <v>5</v>
      </c>
      <c r="E59" s="14">
        <v>40</v>
      </c>
      <c r="F59" s="14">
        <v>380</v>
      </c>
      <c r="G59" s="80">
        <v>5.46975E-4</v>
      </c>
      <c r="H59" s="167">
        <v>6</v>
      </c>
      <c r="I59" s="151" t="s">
        <v>630</v>
      </c>
      <c r="J59" s="15">
        <v>15.813599999999999</v>
      </c>
      <c r="K59" s="16">
        <f t="shared" si="0"/>
        <v>1423.2239999999999</v>
      </c>
      <c r="L59" s="229"/>
    </row>
    <row r="60" spans="1:12" s="13" customFormat="1" ht="30.95" customHeight="1" thickBot="1">
      <c r="A60" s="1299"/>
      <c r="B60" s="1364"/>
      <c r="C60" s="147" t="s">
        <v>45</v>
      </c>
      <c r="D60" s="6" t="s">
        <v>7</v>
      </c>
      <c r="E60" s="17">
        <v>40</v>
      </c>
      <c r="F60" s="17">
        <v>659</v>
      </c>
      <c r="G60" s="81">
        <v>1.2555000000000001E-3</v>
      </c>
      <c r="H60" s="168">
        <v>2</v>
      </c>
      <c r="I60" s="152" t="s">
        <v>632</v>
      </c>
      <c r="J60" s="18">
        <v>27.1875</v>
      </c>
      <c r="K60" s="19">
        <f t="shared" si="0"/>
        <v>2446.875</v>
      </c>
      <c r="L60" s="230"/>
    </row>
    <row r="61" spans="1:12" s="13" customFormat="1" ht="30.95" customHeight="1">
      <c r="A61" s="1297"/>
      <c r="B61" s="1312" t="s">
        <v>56</v>
      </c>
      <c r="C61" s="145" t="s">
        <v>46</v>
      </c>
      <c r="D61" s="4" t="s">
        <v>3</v>
      </c>
      <c r="E61" s="10">
        <v>40</v>
      </c>
      <c r="F61" s="23">
        <v>214.72</v>
      </c>
      <c r="G61" s="79">
        <v>3.1387500000000003E-4</v>
      </c>
      <c r="H61" s="166">
        <v>8</v>
      </c>
      <c r="I61" s="150" t="s">
        <v>629</v>
      </c>
      <c r="J61" s="11">
        <v>8.0960000000000001</v>
      </c>
      <c r="K61" s="12">
        <f t="shared" si="0"/>
        <v>728.64</v>
      </c>
      <c r="L61" s="228"/>
    </row>
    <row r="62" spans="1:12" s="13" customFormat="1" ht="30.95" customHeight="1">
      <c r="A62" s="1298"/>
      <c r="B62" s="1313"/>
      <c r="C62" s="146" t="s">
        <v>47</v>
      </c>
      <c r="D62" s="5" t="s">
        <v>5</v>
      </c>
      <c r="E62" s="14">
        <v>40</v>
      </c>
      <c r="F62" s="24">
        <v>331.17</v>
      </c>
      <c r="G62" s="80">
        <v>4.1849999999999998E-4</v>
      </c>
      <c r="H62" s="167">
        <v>6</v>
      </c>
      <c r="I62" s="151" t="s">
        <v>630</v>
      </c>
      <c r="J62" s="15">
        <v>12.152800000000001</v>
      </c>
      <c r="K62" s="16">
        <f t="shared" si="0"/>
        <v>1093.7520000000002</v>
      </c>
      <c r="L62" s="229"/>
    </row>
    <row r="63" spans="1:12" s="13" customFormat="1" ht="30.95" customHeight="1" thickBot="1">
      <c r="A63" s="1299"/>
      <c r="B63" s="1364"/>
      <c r="C63" s="215"/>
      <c r="D63" s="7"/>
      <c r="E63" s="57"/>
      <c r="F63" s="57"/>
      <c r="G63" s="81"/>
      <c r="H63" s="168"/>
      <c r="I63" s="365"/>
      <c r="J63" s="25"/>
      <c r="K63" s="26"/>
      <c r="L63" s="230"/>
    </row>
    <row r="64" spans="1:12" s="13" customFormat="1" ht="30.95" customHeight="1">
      <c r="A64" s="1297"/>
      <c r="B64" s="1312" t="s">
        <v>57</v>
      </c>
      <c r="C64" s="145" t="s">
        <v>48</v>
      </c>
      <c r="D64" s="4" t="s">
        <v>3</v>
      </c>
      <c r="E64" s="10">
        <v>40</v>
      </c>
      <c r="F64" s="23">
        <v>242.42</v>
      </c>
      <c r="G64" s="79">
        <v>4.1023124999999997E-4</v>
      </c>
      <c r="H64" s="166">
        <v>8</v>
      </c>
      <c r="I64" s="150" t="s">
        <v>629</v>
      </c>
      <c r="J64" s="11">
        <v>10.808999999999999</v>
      </c>
      <c r="K64" s="12">
        <f t="shared" si="0"/>
        <v>972.81</v>
      </c>
      <c r="L64" s="228"/>
    </row>
    <row r="65" spans="1:12" s="13" customFormat="1" ht="30.95" customHeight="1">
      <c r="A65" s="1298"/>
      <c r="B65" s="1313"/>
      <c r="C65" s="146" t="s">
        <v>49</v>
      </c>
      <c r="D65" s="5" t="s">
        <v>5</v>
      </c>
      <c r="E65" s="14">
        <v>40</v>
      </c>
      <c r="F65" s="24">
        <v>388.47</v>
      </c>
      <c r="G65" s="80">
        <v>5.46975E-4</v>
      </c>
      <c r="H65" s="167">
        <v>6</v>
      </c>
      <c r="I65" s="151" t="s">
        <v>630</v>
      </c>
      <c r="J65" s="15">
        <v>16.713000000000001</v>
      </c>
      <c r="K65" s="16">
        <f t="shared" si="0"/>
        <v>1504.17</v>
      </c>
      <c r="L65" s="229"/>
    </row>
    <row r="66" spans="1:12" s="13" customFormat="1" ht="30.95" customHeight="1" thickBot="1">
      <c r="A66" s="1299"/>
      <c r="B66" s="1364"/>
      <c r="C66" s="215"/>
      <c r="D66" s="7"/>
      <c r="E66" s="57"/>
      <c r="F66" s="57"/>
      <c r="G66" s="81"/>
      <c r="H66" s="168"/>
      <c r="I66" s="365"/>
      <c r="J66" s="25"/>
      <c r="K66" s="26"/>
      <c r="L66" s="230"/>
    </row>
    <row r="67" spans="1:12" s="13" customFormat="1" ht="30.95" customHeight="1" thickBot="1">
      <c r="A67" s="1380" t="s">
        <v>179</v>
      </c>
      <c r="B67" s="1381"/>
      <c r="C67" s="1381"/>
      <c r="D67" s="1381"/>
      <c r="E67" s="1381"/>
      <c r="F67" s="1381"/>
      <c r="G67" s="1381"/>
      <c r="H67" s="1381"/>
      <c r="I67" s="1381"/>
      <c r="J67" s="1381"/>
      <c r="K67" s="1382"/>
      <c r="L67" s="367"/>
    </row>
    <row r="68" spans="1:12" s="13" customFormat="1" ht="30.95" customHeight="1">
      <c r="A68" s="1297"/>
      <c r="B68" s="1312" t="s">
        <v>162</v>
      </c>
      <c r="C68" s="145" t="s">
        <v>52</v>
      </c>
      <c r="D68" s="4" t="s">
        <v>3</v>
      </c>
      <c r="E68" s="10">
        <v>16</v>
      </c>
      <c r="F68" s="20">
        <v>180</v>
      </c>
      <c r="G68" s="79">
        <v>3.2818499999999999E-4</v>
      </c>
      <c r="H68" s="166">
        <v>20</v>
      </c>
      <c r="I68" s="150" t="s">
        <v>628</v>
      </c>
      <c r="J68" s="11">
        <v>7.5655999999999999</v>
      </c>
      <c r="K68" s="12">
        <f>J68*$K$2*((100-$K$1)/100)</f>
        <v>680.904</v>
      </c>
      <c r="L68" s="228"/>
    </row>
    <row r="69" spans="1:12" s="13" customFormat="1" ht="30.95" customHeight="1">
      <c r="A69" s="1298"/>
      <c r="B69" s="1313"/>
      <c r="C69" s="146" t="s">
        <v>53</v>
      </c>
      <c r="D69" s="5" t="s">
        <v>5</v>
      </c>
      <c r="E69" s="14">
        <v>16</v>
      </c>
      <c r="F69" s="21">
        <v>240</v>
      </c>
      <c r="G69" s="80">
        <v>5.46975E-4</v>
      </c>
      <c r="H69" s="167">
        <v>6</v>
      </c>
      <c r="I69" s="151" t="s">
        <v>630</v>
      </c>
      <c r="J69" s="15">
        <v>11.000999999999999</v>
      </c>
      <c r="K69" s="16">
        <f>J69*$K$2*((100-$K$1)/100)</f>
        <v>990.08999999999992</v>
      </c>
      <c r="L69" s="229"/>
    </row>
    <row r="70" spans="1:12" s="13" customFormat="1" ht="30.95" customHeight="1" thickBot="1">
      <c r="A70" s="1299"/>
      <c r="B70" s="1364"/>
      <c r="C70" s="215"/>
      <c r="D70" s="7"/>
      <c r="E70" s="57"/>
      <c r="F70" s="57"/>
      <c r="G70" s="81"/>
      <c r="H70" s="168"/>
      <c r="I70" s="365"/>
      <c r="J70" s="25"/>
      <c r="K70" s="55"/>
      <c r="L70" s="252"/>
    </row>
    <row r="71" spans="1:12" s="13" customFormat="1" ht="30.95" customHeight="1">
      <c r="A71" s="1365"/>
      <c r="B71" s="1355" t="s">
        <v>171</v>
      </c>
      <c r="C71" s="145" t="s">
        <v>61</v>
      </c>
      <c r="D71" s="4" t="s">
        <v>3</v>
      </c>
      <c r="E71" s="10">
        <v>40</v>
      </c>
      <c r="F71" s="10">
        <v>245</v>
      </c>
      <c r="G71" s="157">
        <v>5.46975E-4</v>
      </c>
      <c r="H71" s="166">
        <v>6</v>
      </c>
      <c r="I71" s="150" t="s">
        <v>630</v>
      </c>
      <c r="J71" s="11">
        <v>9.2487999999999992</v>
      </c>
      <c r="K71" s="68">
        <f t="shared" ref="K71:K76" si="3">J71*$K$2*((100-$K$1)/100)</f>
        <v>832.39199999999994</v>
      </c>
      <c r="L71" s="228"/>
    </row>
    <row r="72" spans="1:12" s="13" customFormat="1" ht="30.95" customHeight="1">
      <c r="A72" s="1366"/>
      <c r="B72" s="1356"/>
      <c r="C72" s="146" t="s">
        <v>62</v>
      </c>
      <c r="D72" s="5" t="s">
        <v>5</v>
      </c>
      <c r="E72" s="14">
        <v>40</v>
      </c>
      <c r="F72" s="14">
        <v>325</v>
      </c>
      <c r="G72" s="158">
        <v>8.2046249999999995E-4</v>
      </c>
      <c r="H72" s="167">
        <v>4</v>
      </c>
      <c r="I72" s="151" t="s">
        <v>635</v>
      </c>
      <c r="J72" s="15">
        <v>13.438499999999999</v>
      </c>
      <c r="K72" s="69">
        <f t="shared" si="3"/>
        <v>1209.4649999999999</v>
      </c>
      <c r="L72" s="229"/>
    </row>
    <row r="73" spans="1:12" s="13" customFormat="1" ht="30.95" customHeight="1">
      <c r="A73" s="1366"/>
      <c r="B73" s="1356"/>
      <c r="C73" s="146" t="s">
        <v>63</v>
      </c>
      <c r="D73" s="5" t="s">
        <v>7</v>
      </c>
      <c r="E73" s="14">
        <v>40</v>
      </c>
      <c r="F73" s="14">
        <v>450</v>
      </c>
      <c r="G73" s="82">
        <v>9.3859999999999994E-4</v>
      </c>
      <c r="H73" s="167">
        <v>6</v>
      </c>
      <c r="I73" s="151" t="s">
        <v>631</v>
      </c>
      <c r="J73" s="15">
        <v>19.637799999999999</v>
      </c>
      <c r="K73" s="69">
        <f t="shared" si="3"/>
        <v>1767.4019999999998</v>
      </c>
      <c r="L73" s="229"/>
    </row>
    <row r="74" spans="1:12" s="13" customFormat="1" ht="30.95" customHeight="1" thickBot="1">
      <c r="A74" s="1367"/>
      <c r="B74" s="1357"/>
      <c r="C74" s="195" t="s">
        <v>760</v>
      </c>
      <c r="D74" s="6" t="s">
        <v>9</v>
      </c>
      <c r="E74" s="17">
        <v>40</v>
      </c>
      <c r="F74" s="17">
        <v>673</v>
      </c>
      <c r="G74" s="83">
        <v>7.2000000000000005E-4</v>
      </c>
      <c r="H74" s="168">
        <v>4</v>
      </c>
      <c r="I74" s="152" t="s">
        <v>631</v>
      </c>
      <c r="J74" s="18">
        <v>29.456999999999997</v>
      </c>
      <c r="K74" s="70">
        <f t="shared" si="3"/>
        <v>2651.1299999999997</v>
      </c>
      <c r="L74" s="230"/>
    </row>
    <row r="75" spans="1:12" s="13" customFormat="1" ht="30.95" customHeight="1">
      <c r="A75" s="1329"/>
      <c r="B75" s="1383" t="s">
        <v>163</v>
      </c>
      <c r="C75" s="27" t="s">
        <v>64</v>
      </c>
      <c r="D75" s="2" t="s">
        <v>3</v>
      </c>
      <c r="E75" s="112">
        <v>25</v>
      </c>
      <c r="F75" s="112">
        <v>250</v>
      </c>
      <c r="G75" s="80">
        <v>5.46975E-4</v>
      </c>
      <c r="H75" s="171">
        <v>6</v>
      </c>
      <c r="I75" s="194" t="s">
        <v>630</v>
      </c>
      <c r="J75" s="267">
        <v>10.639999999999999</v>
      </c>
      <c r="K75" s="33">
        <f t="shared" si="3"/>
        <v>957.59999999999991</v>
      </c>
      <c r="L75" s="231"/>
    </row>
    <row r="76" spans="1:12" s="13" customFormat="1" ht="30.95" customHeight="1">
      <c r="A76" s="1298"/>
      <c r="B76" s="1313"/>
      <c r="C76" s="146" t="s">
        <v>65</v>
      </c>
      <c r="D76" s="5" t="s">
        <v>5</v>
      </c>
      <c r="E76" s="14">
        <v>25</v>
      </c>
      <c r="F76" s="14">
        <v>400</v>
      </c>
      <c r="G76" s="80">
        <v>8.2046249999999995E-4</v>
      </c>
      <c r="H76" s="167">
        <v>4</v>
      </c>
      <c r="I76" s="151" t="s">
        <v>635</v>
      </c>
      <c r="J76" s="265">
        <v>18.486999999999998</v>
      </c>
      <c r="K76" s="16">
        <f t="shared" si="3"/>
        <v>1663.83</v>
      </c>
      <c r="L76" s="229"/>
    </row>
    <row r="77" spans="1:12" s="13" customFormat="1" ht="30.95" customHeight="1" thickBot="1">
      <c r="A77" s="1299"/>
      <c r="B77" s="1364"/>
      <c r="C77" s="147"/>
      <c r="D77" s="6"/>
      <c r="E77" s="17"/>
      <c r="F77" s="17"/>
      <c r="G77" s="81"/>
      <c r="H77" s="168"/>
      <c r="I77" s="152"/>
      <c r="J77" s="266"/>
      <c r="K77" s="19"/>
      <c r="L77" s="230"/>
    </row>
    <row r="78" spans="1:12" s="13" customFormat="1" ht="30.95" customHeight="1">
      <c r="A78" s="1297"/>
      <c r="B78" s="1312" t="s">
        <v>163</v>
      </c>
      <c r="C78" s="145" t="s">
        <v>66</v>
      </c>
      <c r="D78" s="4" t="s">
        <v>3</v>
      </c>
      <c r="E78" s="10">
        <v>25</v>
      </c>
      <c r="F78" s="10">
        <v>230</v>
      </c>
      <c r="G78" s="79">
        <v>3.1387500000000003E-4</v>
      </c>
      <c r="H78" s="166">
        <v>8</v>
      </c>
      <c r="I78" s="150" t="s">
        <v>629</v>
      </c>
      <c r="J78" s="264">
        <v>9.7850000000000001</v>
      </c>
      <c r="K78" s="12">
        <f>J78*$K$2*((100-$K$1)/100)</f>
        <v>880.65</v>
      </c>
      <c r="L78" s="228"/>
    </row>
    <row r="79" spans="1:12" s="13" customFormat="1" ht="30.95" customHeight="1">
      <c r="A79" s="1298"/>
      <c r="B79" s="1313"/>
      <c r="C79" s="126"/>
      <c r="D79" s="8"/>
      <c r="E79" s="58"/>
      <c r="F79" s="58"/>
      <c r="G79" s="80"/>
      <c r="H79" s="167"/>
      <c r="I79" s="364"/>
      <c r="J79" s="30"/>
      <c r="K79" s="31"/>
      <c r="L79" s="229"/>
    </row>
    <row r="80" spans="1:12" s="13" customFormat="1" ht="30.95" customHeight="1" thickBot="1">
      <c r="A80" s="1299"/>
      <c r="B80" s="1364"/>
      <c r="C80" s="215"/>
      <c r="D80" s="7"/>
      <c r="E80" s="57"/>
      <c r="F80" s="57"/>
      <c r="G80" s="81"/>
      <c r="H80" s="168"/>
      <c r="I80" s="365"/>
      <c r="J80" s="25"/>
      <c r="K80" s="26"/>
      <c r="L80" s="230"/>
    </row>
    <row r="81" spans="1:15" s="13" customFormat="1" ht="30.95" customHeight="1">
      <c r="A81" s="1304"/>
      <c r="B81" s="1326" t="s">
        <v>172</v>
      </c>
      <c r="C81" s="145" t="s">
        <v>67</v>
      </c>
      <c r="D81" s="4" t="s">
        <v>3</v>
      </c>
      <c r="E81" s="38">
        <v>16</v>
      </c>
      <c r="F81" s="38">
        <v>134</v>
      </c>
      <c r="G81" s="79">
        <v>1.6409249999999999E-4</v>
      </c>
      <c r="H81" s="166">
        <v>20</v>
      </c>
      <c r="I81" s="150" t="s">
        <v>636</v>
      </c>
      <c r="J81" s="11">
        <v>6.2836000000000007</v>
      </c>
      <c r="K81" s="12">
        <f>J81*$K$2*((100-$K$1)/100)</f>
        <v>565.52400000000011</v>
      </c>
      <c r="L81" s="228"/>
    </row>
    <row r="82" spans="1:15" s="13" customFormat="1" ht="30.95" customHeight="1">
      <c r="A82" s="1305"/>
      <c r="B82" s="1327"/>
      <c r="C82" s="126"/>
      <c r="D82" s="8"/>
      <c r="E82" s="58"/>
      <c r="F82" s="58"/>
      <c r="G82" s="80"/>
      <c r="H82" s="167"/>
      <c r="I82" s="364"/>
      <c r="J82" s="30"/>
      <c r="K82" s="31"/>
      <c r="L82" s="229"/>
    </row>
    <row r="83" spans="1:15" s="13" customFormat="1" ht="30.95" customHeight="1" thickBot="1">
      <c r="A83" s="1340"/>
      <c r="B83" s="1341"/>
      <c r="C83" s="123"/>
      <c r="D83" s="98"/>
      <c r="E83" s="78"/>
      <c r="F83" s="78"/>
      <c r="G83" s="80"/>
      <c r="H83" s="169"/>
      <c r="I83" s="203"/>
      <c r="J83" s="121"/>
      <c r="K83" s="55"/>
      <c r="L83" s="252"/>
    </row>
    <row r="84" spans="1:15" s="13" customFormat="1" ht="30.95" customHeight="1">
      <c r="A84" s="1345"/>
      <c r="B84" s="1326" t="s">
        <v>68</v>
      </c>
      <c r="C84" s="145" t="s">
        <v>69</v>
      </c>
      <c r="D84" s="4" t="s">
        <v>3</v>
      </c>
      <c r="E84" s="10">
        <v>10</v>
      </c>
      <c r="F84" s="10">
        <v>180</v>
      </c>
      <c r="G84" s="84">
        <v>2.3040000000000002E-4</v>
      </c>
      <c r="H84" s="166">
        <v>12</v>
      </c>
      <c r="I84" s="150" t="s">
        <v>637</v>
      </c>
      <c r="J84" s="11">
        <v>7.31</v>
      </c>
      <c r="K84" s="68">
        <f t="shared" ref="K84:K107" si="4">J84*$K$2*((100-$K$1)/100)</f>
        <v>657.9</v>
      </c>
      <c r="L84" s="228"/>
    </row>
    <row r="85" spans="1:15" s="13" customFormat="1" ht="30.95" customHeight="1">
      <c r="A85" s="1346"/>
      <c r="B85" s="1327"/>
      <c r="C85" s="146" t="s">
        <v>70</v>
      </c>
      <c r="D85" s="5" t="s">
        <v>5</v>
      </c>
      <c r="E85" s="14">
        <v>10</v>
      </c>
      <c r="F85" s="14">
        <v>210</v>
      </c>
      <c r="G85" s="82">
        <v>2.7648000000000001E-4</v>
      </c>
      <c r="H85" s="167">
        <v>10</v>
      </c>
      <c r="I85" s="151" t="s">
        <v>638</v>
      </c>
      <c r="J85" s="15">
        <v>9.4847999999999999</v>
      </c>
      <c r="K85" s="69">
        <f t="shared" si="4"/>
        <v>853.63199999999995</v>
      </c>
      <c r="L85" s="229"/>
    </row>
    <row r="86" spans="1:15" s="13" customFormat="1" ht="30.95" customHeight="1">
      <c r="A86" s="1346"/>
      <c r="B86" s="1327"/>
      <c r="C86" s="146" t="s">
        <v>71</v>
      </c>
      <c r="D86" s="5" t="s">
        <v>7</v>
      </c>
      <c r="E86" s="14">
        <v>10</v>
      </c>
      <c r="F86" s="14">
        <v>290</v>
      </c>
      <c r="G86" s="82">
        <v>4.6080000000000003E-4</v>
      </c>
      <c r="H86" s="167">
        <v>6</v>
      </c>
      <c r="I86" s="151" t="s">
        <v>639</v>
      </c>
      <c r="J86" s="15">
        <v>14.45</v>
      </c>
      <c r="K86" s="69">
        <f t="shared" si="4"/>
        <v>1300.5</v>
      </c>
      <c r="L86" s="229"/>
    </row>
    <row r="87" spans="1:15" s="13" customFormat="1" ht="30.95" customHeight="1">
      <c r="A87" s="1346"/>
      <c r="B87" s="1327"/>
      <c r="C87" s="146" t="s">
        <v>768</v>
      </c>
      <c r="D87" s="5" t="s">
        <v>9</v>
      </c>
      <c r="E87" s="14">
        <v>10</v>
      </c>
      <c r="F87" s="14">
        <v>445</v>
      </c>
      <c r="G87" s="82">
        <v>2.0239999999999999E-4</v>
      </c>
      <c r="H87" s="167">
        <v>10</v>
      </c>
      <c r="I87" s="151" t="s">
        <v>642</v>
      </c>
      <c r="J87" s="15">
        <v>28.92</v>
      </c>
      <c r="K87" s="69">
        <f t="shared" si="4"/>
        <v>2602.8000000000002</v>
      </c>
      <c r="L87" s="229"/>
    </row>
    <row r="88" spans="1:15" s="13" customFormat="1" ht="30.95" customHeight="1">
      <c r="A88" s="1346"/>
      <c r="B88" s="1327"/>
      <c r="C88" s="146" t="s">
        <v>769</v>
      </c>
      <c r="D88" s="5" t="s">
        <v>11</v>
      </c>
      <c r="E88" s="14">
        <v>10</v>
      </c>
      <c r="F88" s="14">
        <v>565</v>
      </c>
      <c r="G88" s="82">
        <v>1.6866E-4</v>
      </c>
      <c r="H88" s="167">
        <v>12</v>
      </c>
      <c r="I88" s="151" t="s">
        <v>630</v>
      </c>
      <c r="J88" s="15">
        <v>35.93</v>
      </c>
      <c r="K88" s="69">
        <f t="shared" si="4"/>
        <v>3233.7</v>
      </c>
      <c r="L88" s="229"/>
    </row>
    <row r="89" spans="1:15" s="13" customFormat="1" ht="30.95" customHeight="1" thickBot="1">
      <c r="A89" s="1347"/>
      <c r="B89" s="1328"/>
      <c r="C89" s="147" t="s">
        <v>770</v>
      </c>
      <c r="D89" s="6" t="s">
        <v>13</v>
      </c>
      <c r="E89" s="17">
        <v>10</v>
      </c>
      <c r="F89" s="17">
        <v>1000</v>
      </c>
      <c r="G89" s="83">
        <v>6.7400000000000001E-4</v>
      </c>
      <c r="H89" s="168">
        <v>3</v>
      </c>
      <c r="I89" s="152" t="s">
        <v>645</v>
      </c>
      <c r="J89" s="18">
        <v>56.31</v>
      </c>
      <c r="K89" s="70">
        <f t="shared" si="4"/>
        <v>5067.9000000000005</v>
      </c>
      <c r="L89" s="230"/>
    </row>
    <row r="90" spans="1:15" s="13" customFormat="1" ht="30.95" customHeight="1">
      <c r="A90" s="1304"/>
      <c r="B90" s="1326" t="s">
        <v>900</v>
      </c>
      <c r="C90" s="145" t="s">
        <v>901</v>
      </c>
      <c r="D90" s="4" t="s">
        <v>903</v>
      </c>
      <c r="E90" s="38">
        <v>25</v>
      </c>
      <c r="F90" s="38">
        <v>186</v>
      </c>
      <c r="G90" s="79">
        <v>2.8332999999999999E-4</v>
      </c>
      <c r="H90" s="166">
        <v>12</v>
      </c>
      <c r="I90" s="256" t="s">
        <v>640</v>
      </c>
      <c r="J90" s="11">
        <v>7.9672000000000001</v>
      </c>
      <c r="K90" s="12">
        <f t="shared" si="4"/>
        <v>717.048</v>
      </c>
      <c r="L90" s="228"/>
    </row>
    <row r="91" spans="1:15" s="13" customFormat="1" ht="30.95" customHeight="1">
      <c r="A91" s="1305"/>
      <c r="B91" s="1327"/>
      <c r="C91" s="257" t="s">
        <v>902</v>
      </c>
      <c r="D91" s="8" t="s">
        <v>904</v>
      </c>
      <c r="E91" s="58">
        <v>25</v>
      </c>
      <c r="F91" s="58">
        <v>186</v>
      </c>
      <c r="G91" s="80">
        <v>2.8332999999999999E-4</v>
      </c>
      <c r="H91" s="167">
        <v>12</v>
      </c>
      <c r="I91" s="258">
        <v>96</v>
      </c>
      <c r="J91" s="30">
        <v>7.9672000000000001</v>
      </c>
      <c r="K91" s="31">
        <f t="shared" si="4"/>
        <v>717.048</v>
      </c>
      <c r="L91" s="229"/>
    </row>
    <row r="92" spans="1:15" s="13" customFormat="1" ht="30.95" customHeight="1" thickBot="1">
      <c r="A92" s="1306"/>
      <c r="B92" s="1328"/>
      <c r="C92" s="643" t="s">
        <v>1752</v>
      </c>
      <c r="D92" s="7" t="s">
        <v>1753</v>
      </c>
      <c r="E92" s="57">
        <v>25</v>
      </c>
      <c r="F92" s="57">
        <v>243</v>
      </c>
      <c r="G92" s="81"/>
      <c r="H92" s="168">
        <v>10</v>
      </c>
      <c r="I92" s="258">
        <v>80</v>
      </c>
      <c r="J92" s="25">
        <v>10.836</v>
      </c>
      <c r="K92" s="26">
        <f t="shared" si="4"/>
        <v>975.24</v>
      </c>
      <c r="L92" s="230"/>
    </row>
    <row r="93" spans="1:15" s="13" customFormat="1" ht="30.95" customHeight="1">
      <c r="A93" s="1351"/>
      <c r="B93" s="1348" t="s">
        <v>2263</v>
      </c>
      <c r="C93" s="1244" t="s">
        <v>2264</v>
      </c>
      <c r="D93" s="4" t="s">
        <v>2265</v>
      </c>
      <c r="E93" s="1245">
        <v>16</v>
      </c>
      <c r="F93" s="1245">
        <v>160</v>
      </c>
      <c r="G93" s="1246"/>
      <c r="H93" s="166">
        <v>10</v>
      </c>
      <c r="I93" s="1247">
        <v>120</v>
      </c>
      <c r="J93" s="1248">
        <v>7.32</v>
      </c>
      <c r="K93" s="12">
        <f>J93*$K$2*((100-$K$1)/100)</f>
        <v>658.80000000000007</v>
      </c>
      <c r="L93" s="1249"/>
      <c r="M93" s="1250"/>
      <c r="N93" s="1250"/>
      <c r="O93" s="504" t="s">
        <v>1478</v>
      </c>
    </row>
    <row r="94" spans="1:15" s="13" customFormat="1" ht="30.95" customHeight="1">
      <c r="A94" s="1352"/>
      <c r="B94" s="1349"/>
      <c r="C94" s="1251" t="s">
        <v>2266</v>
      </c>
      <c r="D94" s="1252" t="s">
        <v>2267</v>
      </c>
      <c r="E94" s="1253">
        <v>16</v>
      </c>
      <c r="F94" s="1253">
        <v>140</v>
      </c>
      <c r="G94" s="1254"/>
      <c r="H94" s="1221">
        <v>10</v>
      </c>
      <c r="I94" s="1255">
        <v>120</v>
      </c>
      <c r="J94" s="1256">
        <v>7.34</v>
      </c>
      <c r="K94" s="1257">
        <f t="shared" ref="K94:K96" si="5">J94*$K$2*((100-$K$1)/100)</f>
        <v>660.6</v>
      </c>
      <c r="L94" s="1258"/>
      <c r="M94" s="1250"/>
      <c r="N94" s="1250"/>
      <c r="O94" s="504" t="s">
        <v>1478</v>
      </c>
    </row>
    <row r="95" spans="1:15" s="13" customFormat="1" ht="30.95" customHeight="1">
      <c r="A95" s="1352"/>
      <c r="B95" s="1349"/>
      <c r="C95" s="1251" t="s">
        <v>2268</v>
      </c>
      <c r="D95" s="1252" t="s">
        <v>2269</v>
      </c>
      <c r="E95" s="1253">
        <v>16</v>
      </c>
      <c r="F95" s="1253">
        <v>160</v>
      </c>
      <c r="G95" s="1254"/>
      <c r="H95" s="1221">
        <v>10</v>
      </c>
      <c r="I95" s="1255">
        <v>120</v>
      </c>
      <c r="J95" s="1256">
        <v>6.96</v>
      </c>
      <c r="K95" s="1257">
        <f t="shared" si="5"/>
        <v>626.4</v>
      </c>
      <c r="L95" s="1258"/>
      <c r="M95" s="1250"/>
      <c r="N95" s="1250"/>
      <c r="O95" s="504" t="s">
        <v>1478</v>
      </c>
    </row>
    <row r="96" spans="1:15" s="13" customFormat="1" ht="30.95" customHeight="1" thickBot="1">
      <c r="A96" s="1353"/>
      <c r="B96" s="1350"/>
      <c r="C96" s="1251" t="s">
        <v>2270</v>
      </c>
      <c r="D96" s="7" t="s">
        <v>2271</v>
      </c>
      <c r="E96" s="1259">
        <v>16</v>
      </c>
      <c r="F96" s="1259">
        <v>140</v>
      </c>
      <c r="G96" s="1260"/>
      <c r="H96" s="168">
        <v>10</v>
      </c>
      <c r="I96" s="1255">
        <v>120</v>
      </c>
      <c r="J96" s="1261">
        <v>6.74</v>
      </c>
      <c r="K96" s="26">
        <f t="shared" si="5"/>
        <v>606.6</v>
      </c>
      <c r="L96" s="1262"/>
      <c r="M96" s="1250"/>
      <c r="N96" s="1250"/>
      <c r="O96" s="504" t="s">
        <v>1478</v>
      </c>
    </row>
    <row r="97" spans="1:17" s="13" customFormat="1" ht="30.95" customHeight="1">
      <c r="A97" s="1304"/>
      <c r="B97" s="1326" t="s">
        <v>917</v>
      </c>
      <c r="C97" s="145" t="s">
        <v>907</v>
      </c>
      <c r="D97" s="4" t="s">
        <v>3</v>
      </c>
      <c r="E97" s="38"/>
      <c r="F97" s="38">
        <v>173</v>
      </c>
      <c r="G97" s="79">
        <v>1.8200000000000001E-4</v>
      </c>
      <c r="H97" s="166">
        <v>15</v>
      </c>
      <c r="I97" s="256">
        <v>120</v>
      </c>
      <c r="J97" s="11">
        <v>9.0630000000000006</v>
      </c>
      <c r="K97" s="12">
        <f t="shared" si="4"/>
        <v>815.67000000000007</v>
      </c>
      <c r="L97" s="228"/>
    </row>
    <row r="98" spans="1:17" s="13" customFormat="1" ht="30.95" customHeight="1">
      <c r="A98" s="1305"/>
      <c r="B98" s="1327"/>
      <c r="C98" s="257" t="s">
        <v>909</v>
      </c>
      <c r="D98" s="5" t="s">
        <v>5</v>
      </c>
      <c r="E98" s="58"/>
      <c r="F98" s="58">
        <v>203</v>
      </c>
      <c r="G98" s="80">
        <v>2.2800000000000001E-4</v>
      </c>
      <c r="H98" s="167">
        <v>12</v>
      </c>
      <c r="I98" s="258">
        <v>96</v>
      </c>
      <c r="J98" s="30">
        <v>10.610999999999999</v>
      </c>
      <c r="K98" s="31">
        <f t="shared" si="4"/>
        <v>954.9899999999999</v>
      </c>
      <c r="L98" s="229"/>
    </row>
    <row r="99" spans="1:17" s="13" customFormat="1" ht="30.95" customHeight="1" thickBot="1">
      <c r="A99" s="1306"/>
      <c r="B99" s="1328"/>
      <c r="C99" s="215"/>
      <c r="D99" s="7"/>
      <c r="E99" s="57"/>
      <c r="F99" s="57"/>
      <c r="G99" s="81"/>
      <c r="H99" s="168"/>
      <c r="I99" s="365"/>
      <c r="J99" s="25"/>
      <c r="K99" s="26"/>
      <c r="L99" s="230"/>
    </row>
    <row r="100" spans="1:17" s="13" customFormat="1" ht="30.95" customHeight="1">
      <c r="A100" s="1342"/>
      <c r="B100" s="1337" t="s">
        <v>916</v>
      </c>
      <c r="C100" s="145" t="s">
        <v>908</v>
      </c>
      <c r="D100" s="4" t="s">
        <v>3</v>
      </c>
      <c r="E100" s="38"/>
      <c r="F100" s="38">
        <v>187</v>
      </c>
      <c r="G100" s="79">
        <v>2.2800000000000001E-4</v>
      </c>
      <c r="H100" s="166">
        <v>12</v>
      </c>
      <c r="I100" s="256">
        <v>96</v>
      </c>
      <c r="J100" s="11">
        <v>8.6478000000000002</v>
      </c>
      <c r="K100" s="12">
        <f t="shared" si="4"/>
        <v>778.30200000000002</v>
      </c>
      <c r="L100" s="228"/>
    </row>
    <row r="101" spans="1:17" s="13" customFormat="1" ht="30.95" customHeight="1">
      <c r="A101" s="1343"/>
      <c r="B101" s="1338"/>
      <c r="C101" s="257" t="s">
        <v>910</v>
      </c>
      <c r="D101" s="5" t="s">
        <v>5</v>
      </c>
      <c r="E101" s="58"/>
      <c r="F101" s="58">
        <v>214</v>
      </c>
      <c r="G101" s="80">
        <v>2.2800000000000001E-4</v>
      </c>
      <c r="H101" s="167">
        <v>12</v>
      </c>
      <c r="I101" s="258">
        <v>96</v>
      </c>
      <c r="J101" s="30">
        <v>10.278</v>
      </c>
      <c r="K101" s="31">
        <f t="shared" si="4"/>
        <v>925.0200000000001</v>
      </c>
      <c r="L101" s="229"/>
    </row>
    <row r="102" spans="1:17" s="13" customFormat="1" ht="30.95" customHeight="1" thickBot="1">
      <c r="A102" s="1344"/>
      <c r="B102" s="1339"/>
      <c r="C102" s="215"/>
      <c r="D102" s="7"/>
      <c r="E102" s="57"/>
      <c r="F102" s="57"/>
      <c r="G102" s="81"/>
      <c r="H102" s="168"/>
      <c r="I102" s="365"/>
      <c r="J102" s="25"/>
      <c r="K102" s="26"/>
      <c r="L102" s="230"/>
    </row>
    <row r="103" spans="1:17" s="13" customFormat="1" ht="30.95" customHeight="1">
      <c r="A103" s="1304"/>
      <c r="B103" s="1326" t="s">
        <v>918</v>
      </c>
      <c r="C103" s="145" t="s">
        <v>911</v>
      </c>
      <c r="D103" s="4" t="s">
        <v>3</v>
      </c>
      <c r="E103" s="38"/>
      <c r="F103" s="38">
        <v>187</v>
      </c>
      <c r="G103" s="79">
        <v>1.5200000000000001E-4</v>
      </c>
      <c r="H103" s="166">
        <v>18</v>
      </c>
      <c r="I103" s="256">
        <v>144</v>
      </c>
      <c r="J103" s="11">
        <v>9.2789999999999999</v>
      </c>
      <c r="K103" s="12">
        <f t="shared" si="4"/>
        <v>835.11</v>
      </c>
      <c r="L103" s="228"/>
    </row>
    <row r="104" spans="1:17" s="13" customFormat="1" ht="30.95" customHeight="1">
      <c r="A104" s="1305"/>
      <c r="B104" s="1327"/>
      <c r="C104" s="261" t="s">
        <v>913</v>
      </c>
      <c r="D104" s="5" t="s">
        <v>5</v>
      </c>
      <c r="E104" s="58"/>
      <c r="F104" s="58">
        <v>225</v>
      </c>
      <c r="G104" s="80">
        <v>1.95E-4</v>
      </c>
      <c r="H104" s="167">
        <v>14</v>
      </c>
      <c r="I104" s="258">
        <v>112</v>
      </c>
      <c r="J104" s="30">
        <v>11.765599999999999</v>
      </c>
      <c r="K104" s="31">
        <f t="shared" si="4"/>
        <v>1058.904</v>
      </c>
      <c r="L104" s="229"/>
    </row>
    <row r="105" spans="1:17" s="13" customFormat="1" ht="30.95" customHeight="1" thickBot="1">
      <c r="A105" s="1306"/>
      <c r="B105" s="1328"/>
      <c r="C105" s="215"/>
      <c r="D105" s="7"/>
      <c r="E105" s="57"/>
      <c r="F105" s="57"/>
      <c r="G105" s="81"/>
      <c r="H105" s="168"/>
      <c r="I105" s="365"/>
      <c r="J105" s="25"/>
      <c r="K105" s="26"/>
      <c r="L105" s="230"/>
    </row>
    <row r="106" spans="1:17" s="13" customFormat="1" ht="30.95" customHeight="1">
      <c r="A106" s="1304"/>
      <c r="B106" s="1326" t="s">
        <v>915</v>
      </c>
      <c r="C106" s="145" t="s">
        <v>912</v>
      </c>
      <c r="D106" s="4" t="s">
        <v>3</v>
      </c>
      <c r="E106" s="38"/>
      <c r="F106" s="38">
        <v>181</v>
      </c>
      <c r="G106" s="79">
        <v>1.5200000000000001E-4</v>
      </c>
      <c r="H106" s="166">
        <v>18</v>
      </c>
      <c r="I106" s="256">
        <v>144</v>
      </c>
      <c r="J106" s="11">
        <v>9.09</v>
      </c>
      <c r="K106" s="12">
        <f t="shared" si="4"/>
        <v>818.1</v>
      </c>
      <c r="L106" s="228"/>
    </row>
    <row r="107" spans="1:17" s="13" customFormat="1" ht="30.95" customHeight="1">
      <c r="A107" s="1305"/>
      <c r="B107" s="1327"/>
      <c r="C107" s="261" t="s">
        <v>914</v>
      </c>
      <c r="D107" s="5" t="s">
        <v>5</v>
      </c>
      <c r="E107" s="58"/>
      <c r="F107" s="58">
        <v>212</v>
      </c>
      <c r="G107" s="80">
        <v>1.95E-4</v>
      </c>
      <c r="H107" s="167">
        <v>14</v>
      </c>
      <c r="I107" s="258">
        <v>112</v>
      </c>
      <c r="J107" s="30">
        <v>11.912999999999998</v>
      </c>
      <c r="K107" s="31">
        <f t="shared" si="4"/>
        <v>1072.1699999999998</v>
      </c>
      <c r="L107" s="229"/>
    </row>
    <row r="108" spans="1:17" s="13" customFormat="1" ht="30.95" customHeight="1" thickBot="1">
      <c r="A108" s="1306"/>
      <c r="B108" s="1328"/>
      <c r="C108" s="215"/>
      <c r="D108" s="7"/>
      <c r="E108" s="57"/>
      <c r="F108" s="57"/>
      <c r="G108" s="81"/>
      <c r="H108" s="168"/>
      <c r="I108" s="365"/>
      <c r="J108" s="25"/>
      <c r="K108" s="26"/>
      <c r="L108" s="230"/>
    </row>
    <row r="109" spans="1:17" s="13" customFormat="1" ht="30.95" customHeight="1" thickBot="1">
      <c r="A109" s="1333" t="s">
        <v>180</v>
      </c>
      <c r="B109" s="1317"/>
      <c r="C109" s="1317"/>
      <c r="D109" s="1317"/>
      <c r="E109" s="1317"/>
      <c r="F109" s="1317"/>
      <c r="G109" s="1317"/>
      <c r="H109" s="1317"/>
      <c r="I109" s="1317"/>
      <c r="J109" s="1317"/>
      <c r="K109" s="1317"/>
      <c r="L109" s="368"/>
    </row>
    <row r="110" spans="1:17" s="13" customFormat="1" ht="30.95" customHeight="1">
      <c r="A110" s="1297"/>
      <c r="B110" s="1326" t="s">
        <v>164</v>
      </c>
      <c r="C110" s="145" t="s">
        <v>72</v>
      </c>
      <c r="D110" s="4" t="s">
        <v>3</v>
      </c>
      <c r="E110" s="10">
        <v>16</v>
      </c>
      <c r="F110" s="10">
        <v>117</v>
      </c>
      <c r="G110" s="79">
        <v>1.674E-4</v>
      </c>
      <c r="H110" s="166">
        <v>15</v>
      </c>
      <c r="I110" s="150" t="s">
        <v>637</v>
      </c>
      <c r="J110" s="11">
        <v>5.7683999999999997</v>
      </c>
      <c r="K110" s="12">
        <f>J110*$K$2*((100-$K$1)/100)</f>
        <v>519.15599999999995</v>
      </c>
      <c r="L110" s="228"/>
    </row>
    <row r="111" spans="1:17" ht="30.95" customHeight="1">
      <c r="A111" s="1298"/>
      <c r="B111" s="1327"/>
      <c r="C111" s="146"/>
      <c r="D111" s="5"/>
      <c r="E111" s="14"/>
      <c r="F111" s="14"/>
      <c r="H111" s="167"/>
      <c r="I111" s="151"/>
      <c r="J111" s="15"/>
      <c r="K111" s="16"/>
      <c r="L111" s="229"/>
      <c r="P111" s="13"/>
      <c r="Q111" s="13"/>
    </row>
    <row r="112" spans="1:17" ht="30.95" customHeight="1" thickBot="1">
      <c r="A112" s="1299"/>
      <c r="B112" s="1328"/>
      <c r="C112" s="147"/>
      <c r="D112" s="6"/>
      <c r="E112" s="17"/>
      <c r="F112" s="17"/>
      <c r="G112" s="81"/>
      <c r="H112" s="168"/>
      <c r="I112" s="152"/>
      <c r="J112" s="18"/>
      <c r="K112" s="19"/>
      <c r="L112" s="230"/>
      <c r="P112" s="13"/>
      <c r="Q112" s="13"/>
    </row>
    <row r="113" spans="1:17" ht="30.95" customHeight="1">
      <c r="A113" s="1297"/>
      <c r="B113" s="1326" t="s">
        <v>165</v>
      </c>
      <c r="C113" s="145" t="s">
        <v>73</v>
      </c>
      <c r="D113" s="4" t="s">
        <v>3</v>
      </c>
      <c r="E113" s="10">
        <v>16</v>
      </c>
      <c r="F113" s="10">
        <v>111</v>
      </c>
      <c r="G113" s="79">
        <v>1.674E-4</v>
      </c>
      <c r="H113" s="166">
        <v>15</v>
      </c>
      <c r="I113" s="150" t="s">
        <v>637</v>
      </c>
      <c r="J113" s="11">
        <v>5.2731000000000003</v>
      </c>
      <c r="K113" s="12">
        <f>J113*$K$2*((100-$K$1)/100)</f>
        <v>474.57900000000001</v>
      </c>
      <c r="L113" s="228"/>
      <c r="P113" s="13"/>
      <c r="Q113" s="13"/>
    </row>
    <row r="114" spans="1:17" ht="30.95" customHeight="1">
      <c r="A114" s="1298"/>
      <c r="B114" s="1327"/>
      <c r="C114" s="126"/>
      <c r="D114" s="8"/>
      <c r="E114" s="58"/>
      <c r="F114" s="58"/>
      <c r="G114" s="158"/>
      <c r="H114" s="167"/>
      <c r="I114" s="364"/>
      <c r="J114" s="30"/>
      <c r="K114" s="31"/>
      <c r="L114" s="229"/>
      <c r="P114" s="13"/>
      <c r="Q114" s="13"/>
    </row>
    <row r="115" spans="1:17" ht="30.95" customHeight="1" thickBot="1">
      <c r="A115" s="1299"/>
      <c r="B115" s="1328"/>
      <c r="C115" s="215"/>
      <c r="D115" s="7"/>
      <c r="E115" s="57"/>
      <c r="F115" s="57"/>
      <c r="G115" s="159"/>
      <c r="H115" s="168"/>
      <c r="I115" s="365"/>
      <c r="J115" s="25"/>
      <c r="K115" s="26"/>
      <c r="L115" s="230"/>
      <c r="P115" s="13"/>
      <c r="Q115" s="13"/>
    </row>
    <row r="116" spans="1:17" ht="30.95" customHeight="1" thickBot="1">
      <c r="A116" s="1315" t="s">
        <v>175</v>
      </c>
      <c r="B116" s="1316"/>
      <c r="C116" s="1316"/>
      <c r="D116" s="1316"/>
      <c r="E116" s="1316"/>
      <c r="F116" s="1316"/>
      <c r="G116" s="1316"/>
      <c r="H116" s="1316"/>
      <c r="I116" s="1316"/>
      <c r="J116" s="1316"/>
      <c r="K116" s="1324"/>
      <c r="L116" s="369"/>
      <c r="P116" s="13"/>
      <c r="Q116" s="13"/>
    </row>
    <row r="117" spans="1:17" s="13" customFormat="1" ht="30.95" customHeight="1">
      <c r="A117" s="1297"/>
      <c r="B117" s="1326" t="s">
        <v>1215</v>
      </c>
      <c r="C117" s="145" t="s">
        <v>76</v>
      </c>
      <c r="D117" s="4" t="s">
        <v>77</v>
      </c>
      <c r="E117" s="10">
        <v>10</v>
      </c>
      <c r="F117" s="20">
        <v>95</v>
      </c>
      <c r="G117" s="79">
        <v>3.0931999999999997E-4</v>
      </c>
      <c r="H117" s="166">
        <v>5</v>
      </c>
      <c r="I117" s="150" t="s">
        <v>637</v>
      </c>
      <c r="J117" s="11">
        <v>6.07</v>
      </c>
      <c r="K117" s="68">
        <f>J117*$K$2*((100-$K$1)/100)</f>
        <v>546.30000000000007</v>
      </c>
      <c r="L117" s="228"/>
    </row>
    <row r="118" spans="1:17" s="13" customFormat="1" ht="30.95" customHeight="1">
      <c r="A118" s="1298"/>
      <c r="B118" s="1327"/>
      <c r="C118" s="146" t="s">
        <v>78</v>
      </c>
      <c r="D118" s="5" t="s">
        <v>79</v>
      </c>
      <c r="E118" s="14">
        <v>10</v>
      </c>
      <c r="F118" s="21">
        <v>103</v>
      </c>
      <c r="G118" s="80">
        <v>3.6288E-4</v>
      </c>
      <c r="H118" s="167">
        <v>5</v>
      </c>
      <c r="I118" s="151" t="s">
        <v>637</v>
      </c>
      <c r="J118" s="15">
        <v>6.1</v>
      </c>
      <c r="K118" s="69">
        <f>J118*$K$2*((100-$K$1)/100)</f>
        <v>549</v>
      </c>
      <c r="L118" s="229"/>
    </row>
    <row r="119" spans="1:17" s="13" customFormat="1" ht="30.95" customHeight="1" thickBot="1">
      <c r="A119" s="1299"/>
      <c r="B119" s="1328"/>
      <c r="C119" s="147" t="s">
        <v>74</v>
      </c>
      <c r="D119" s="6" t="s">
        <v>75</v>
      </c>
      <c r="E119" s="17">
        <v>10</v>
      </c>
      <c r="F119" s="22">
        <v>108</v>
      </c>
      <c r="G119" s="81">
        <v>3.6288E-4</v>
      </c>
      <c r="H119" s="168">
        <v>5</v>
      </c>
      <c r="I119" s="152" t="s">
        <v>637</v>
      </c>
      <c r="J119" s="18">
        <v>6.96</v>
      </c>
      <c r="K119" s="70">
        <f>J119*$K$2*((100-$K$1)/100)</f>
        <v>626.4</v>
      </c>
      <c r="L119" s="230"/>
    </row>
    <row r="120" spans="1:17" ht="30.95" customHeight="1">
      <c r="A120" s="1334"/>
      <c r="B120" s="1326" t="s">
        <v>166</v>
      </c>
      <c r="C120" s="145" t="s">
        <v>80</v>
      </c>
      <c r="D120" s="4" t="s">
        <v>77</v>
      </c>
      <c r="E120" s="142">
        <v>10</v>
      </c>
      <c r="F120" s="20">
        <v>130</v>
      </c>
      <c r="G120" s="79">
        <v>4.2560000000000005E-4</v>
      </c>
      <c r="H120" s="166">
        <v>5</v>
      </c>
      <c r="I120" s="150" t="s">
        <v>637</v>
      </c>
      <c r="J120" s="11">
        <v>5.9279999999999999</v>
      </c>
      <c r="K120" s="12">
        <f>J120*$K$2*((100-$K$1)/100)</f>
        <v>533.52</v>
      </c>
      <c r="L120" s="228"/>
      <c r="P120" s="13"/>
      <c r="Q120" s="13"/>
    </row>
    <row r="121" spans="1:17" ht="30.95" customHeight="1">
      <c r="A121" s="1335"/>
      <c r="B121" s="1327"/>
      <c r="C121" s="146" t="s">
        <v>81</v>
      </c>
      <c r="D121" s="5" t="s">
        <v>79</v>
      </c>
      <c r="E121" s="143">
        <v>10</v>
      </c>
      <c r="F121" s="21">
        <v>136</v>
      </c>
      <c r="G121" s="80">
        <v>4.2560000000000005E-4</v>
      </c>
      <c r="H121" s="167">
        <v>5</v>
      </c>
      <c r="I121" s="151" t="s">
        <v>637</v>
      </c>
      <c r="J121" s="15">
        <v>5.9595999999999991</v>
      </c>
      <c r="K121" s="16">
        <f>J121*$K$2*((100-$K$1)/100)</f>
        <v>536.36399999999992</v>
      </c>
      <c r="L121" s="229"/>
      <c r="P121" s="13"/>
      <c r="Q121" s="13"/>
    </row>
    <row r="122" spans="1:17" ht="30.95" customHeight="1" thickBot="1">
      <c r="A122" s="1336"/>
      <c r="B122" s="1328"/>
      <c r="C122" s="147"/>
      <c r="D122" s="6"/>
      <c r="E122" s="144"/>
      <c r="F122" s="22"/>
      <c r="G122" s="81"/>
      <c r="H122" s="168"/>
      <c r="I122" s="152"/>
      <c r="J122" s="18"/>
      <c r="K122" s="19"/>
      <c r="L122" s="230"/>
      <c r="P122" s="13"/>
      <c r="Q122" s="13"/>
    </row>
    <row r="123" spans="1:17" ht="30.95" customHeight="1">
      <c r="A123" s="1297"/>
      <c r="B123" s="1326" t="s">
        <v>167</v>
      </c>
      <c r="C123" s="145" t="s">
        <v>83</v>
      </c>
      <c r="D123" s="4" t="s">
        <v>5</v>
      </c>
      <c r="E123" s="10">
        <v>10</v>
      </c>
      <c r="F123" s="20">
        <v>245</v>
      </c>
      <c r="G123" s="79">
        <v>4.7164799999999997E-4</v>
      </c>
      <c r="H123" s="166">
        <v>5</v>
      </c>
      <c r="I123" s="150" t="s">
        <v>638</v>
      </c>
      <c r="J123" s="11">
        <v>13.148</v>
      </c>
      <c r="K123" s="12">
        <f>J123*$K$2*((100-$K$1)/100)</f>
        <v>1183.32</v>
      </c>
      <c r="L123" s="228"/>
      <c r="P123" s="13"/>
      <c r="Q123" s="13"/>
    </row>
    <row r="124" spans="1:17" ht="30.95" customHeight="1">
      <c r="A124" s="1298"/>
      <c r="B124" s="1327"/>
      <c r="C124" s="146"/>
      <c r="D124" s="5"/>
      <c r="E124" s="14"/>
      <c r="F124" s="21"/>
      <c r="H124" s="167"/>
      <c r="I124" s="151"/>
      <c r="J124" s="15"/>
      <c r="K124" s="16"/>
      <c r="L124" s="229"/>
      <c r="P124" s="13"/>
      <c r="Q124" s="13"/>
    </row>
    <row r="125" spans="1:17" ht="30.95" customHeight="1" thickBot="1">
      <c r="A125" s="1299"/>
      <c r="B125" s="1328"/>
      <c r="C125" s="147"/>
      <c r="D125" s="6"/>
      <c r="E125" s="17"/>
      <c r="F125" s="22"/>
      <c r="G125" s="81"/>
      <c r="H125" s="168"/>
      <c r="I125" s="152"/>
      <c r="J125" s="18"/>
      <c r="K125" s="19"/>
      <c r="L125" s="230"/>
      <c r="P125" s="13"/>
      <c r="Q125" s="13"/>
    </row>
    <row r="126" spans="1:17" ht="30.95" customHeight="1">
      <c r="A126" s="1297"/>
      <c r="B126" s="1326" t="s">
        <v>82</v>
      </c>
      <c r="C126" s="145" t="s">
        <v>84</v>
      </c>
      <c r="D126" s="4" t="s">
        <v>87</v>
      </c>
      <c r="E126" s="10">
        <v>10</v>
      </c>
      <c r="F126" s="20">
        <v>138</v>
      </c>
      <c r="G126" s="79">
        <v>2.7033600000000004E-4</v>
      </c>
      <c r="H126" s="166">
        <v>5</v>
      </c>
      <c r="I126" s="150" t="s">
        <v>638</v>
      </c>
      <c r="J126" s="11">
        <v>8.01</v>
      </c>
      <c r="K126" s="12">
        <f>J126*$K$2*((100-$K$1)/100)</f>
        <v>720.9</v>
      </c>
      <c r="L126" s="228"/>
      <c r="P126" s="13"/>
      <c r="Q126" s="13"/>
    </row>
    <row r="127" spans="1:17" ht="30.95" customHeight="1">
      <c r="A127" s="1298"/>
      <c r="B127" s="1327"/>
      <c r="C127" s="126"/>
      <c r="D127" s="8"/>
      <c r="E127" s="58"/>
      <c r="F127" s="58"/>
      <c r="H127" s="167"/>
      <c r="I127" s="364"/>
      <c r="J127" s="30"/>
      <c r="K127" s="31"/>
      <c r="L127" s="229"/>
      <c r="P127" s="13"/>
      <c r="Q127" s="13"/>
    </row>
    <row r="128" spans="1:17" ht="30.95" customHeight="1" thickBot="1">
      <c r="A128" s="1299"/>
      <c r="B128" s="1328"/>
      <c r="C128" s="215"/>
      <c r="D128" s="7"/>
      <c r="E128" s="57"/>
      <c r="F128" s="57"/>
      <c r="G128" s="81"/>
      <c r="H128" s="168"/>
      <c r="I128" s="365"/>
      <c r="J128" s="25"/>
      <c r="K128" s="26"/>
      <c r="L128" s="230"/>
      <c r="P128" s="13"/>
      <c r="Q128" s="13"/>
    </row>
    <row r="129" spans="1:17" ht="30.95" customHeight="1">
      <c r="A129" s="1297"/>
      <c r="B129" s="1326" t="s">
        <v>85</v>
      </c>
      <c r="C129" s="145" t="s">
        <v>86</v>
      </c>
      <c r="D129" s="4" t="s">
        <v>87</v>
      </c>
      <c r="E129" s="10">
        <v>10</v>
      </c>
      <c r="F129" s="20">
        <v>131</v>
      </c>
      <c r="G129" s="79">
        <v>3.0239999999999998E-4</v>
      </c>
      <c r="H129" s="166">
        <v>5</v>
      </c>
      <c r="I129" s="150" t="s">
        <v>637</v>
      </c>
      <c r="J129" s="11">
        <v>6.61</v>
      </c>
      <c r="K129" s="12">
        <f>J129*$K$2*((100-$K$1)/100)</f>
        <v>594.9</v>
      </c>
      <c r="L129" s="228"/>
      <c r="P129" s="13"/>
      <c r="Q129" s="13"/>
    </row>
    <row r="130" spans="1:17" ht="30.95" customHeight="1">
      <c r="A130" s="1298"/>
      <c r="B130" s="1327"/>
      <c r="C130" s="126"/>
      <c r="D130" s="8"/>
      <c r="E130" s="58"/>
      <c r="F130" s="58"/>
      <c r="H130" s="167"/>
      <c r="I130" s="364"/>
      <c r="J130" s="30"/>
      <c r="K130" s="31"/>
      <c r="L130" s="229"/>
      <c r="P130" s="13"/>
      <c r="Q130" s="13"/>
    </row>
    <row r="131" spans="1:17" ht="30.95" customHeight="1" thickBot="1">
      <c r="A131" s="1299"/>
      <c r="B131" s="1328"/>
      <c r="C131" s="215"/>
      <c r="D131" s="7"/>
      <c r="E131" s="57"/>
      <c r="F131" s="57"/>
      <c r="G131" s="81"/>
      <c r="H131" s="168"/>
      <c r="I131" s="365"/>
      <c r="J131" s="25"/>
      <c r="K131" s="26"/>
      <c r="L131" s="230"/>
      <c r="P131" s="13"/>
      <c r="Q131" s="13"/>
    </row>
    <row r="132" spans="1:17" ht="30.95" customHeight="1" thickBot="1">
      <c r="A132" s="1315" t="s">
        <v>186</v>
      </c>
      <c r="B132" s="1316"/>
      <c r="C132" s="1316"/>
      <c r="D132" s="1316"/>
      <c r="E132" s="1316"/>
      <c r="F132" s="1316"/>
      <c r="G132" s="1316"/>
      <c r="H132" s="1316"/>
      <c r="I132" s="1316"/>
      <c r="J132" s="1316"/>
      <c r="K132" s="1317"/>
      <c r="L132" s="367"/>
      <c r="P132" s="13"/>
      <c r="Q132" s="13"/>
    </row>
    <row r="133" spans="1:17" ht="30.95" customHeight="1">
      <c r="A133" s="1297"/>
      <c r="B133" s="1326" t="s">
        <v>246</v>
      </c>
      <c r="C133" s="145" t="s">
        <v>88</v>
      </c>
      <c r="D133" s="4" t="s">
        <v>3</v>
      </c>
      <c r="E133" s="10">
        <v>16</v>
      </c>
      <c r="F133" s="20">
        <v>125</v>
      </c>
      <c r="G133" s="79">
        <v>1.6409249999999999E-4</v>
      </c>
      <c r="H133" s="166">
        <v>20</v>
      </c>
      <c r="I133" s="150" t="s">
        <v>636</v>
      </c>
      <c r="J133" s="11">
        <v>4.8221999999999996</v>
      </c>
      <c r="K133" s="12">
        <f t="shared" ref="K133:K154" si="6">J133*$K$2*((100-$K$1)/100)</f>
        <v>433.99799999999999</v>
      </c>
      <c r="L133" s="228"/>
      <c r="P133" s="13"/>
      <c r="Q133" s="13"/>
    </row>
    <row r="134" spans="1:17" ht="30.95" customHeight="1">
      <c r="A134" s="1298"/>
      <c r="B134" s="1327"/>
      <c r="C134" s="146" t="s">
        <v>89</v>
      </c>
      <c r="D134" s="5" t="s">
        <v>5</v>
      </c>
      <c r="E134" s="14">
        <v>16</v>
      </c>
      <c r="F134" s="21">
        <v>175</v>
      </c>
      <c r="G134" s="80">
        <v>2.734875E-4</v>
      </c>
      <c r="H134" s="167">
        <v>12</v>
      </c>
      <c r="I134" s="151" t="s">
        <v>640</v>
      </c>
      <c r="J134" s="15">
        <v>5.9724000000000004</v>
      </c>
      <c r="K134" s="16">
        <f t="shared" si="6"/>
        <v>537.51600000000008</v>
      </c>
      <c r="L134" s="229"/>
      <c r="P134" s="13"/>
      <c r="Q134" s="13"/>
    </row>
    <row r="135" spans="1:17" ht="30.95" customHeight="1">
      <c r="A135" s="1298"/>
      <c r="B135" s="1327"/>
      <c r="C135" s="146" t="s">
        <v>90</v>
      </c>
      <c r="D135" s="5" t="s">
        <v>7</v>
      </c>
      <c r="E135" s="14">
        <v>16</v>
      </c>
      <c r="F135" s="21">
        <v>260</v>
      </c>
      <c r="G135" s="80">
        <v>3.6465E-4</v>
      </c>
      <c r="H135" s="167">
        <v>9</v>
      </c>
      <c r="I135" s="151" t="s">
        <v>641</v>
      </c>
      <c r="J135" s="15">
        <v>9.8006999999999991</v>
      </c>
      <c r="K135" s="16">
        <f t="shared" si="6"/>
        <v>882.06299999999987</v>
      </c>
      <c r="L135" s="229"/>
      <c r="P135" s="13"/>
      <c r="Q135" s="13"/>
    </row>
    <row r="136" spans="1:17" ht="30.95" customHeight="1">
      <c r="A136" s="1298"/>
      <c r="B136" s="1327"/>
      <c r="C136" s="146" t="s">
        <v>91</v>
      </c>
      <c r="D136" s="5" t="s">
        <v>9</v>
      </c>
      <c r="E136" s="14">
        <v>16</v>
      </c>
      <c r="F136" s="21">
        <v>420</v>
      </c>
      <c r="G136" s="80">
        <v>5.46975E-4</v>
      </c>
      <c r="H136" s="167">
        <v>6</v>
      </c>
      <c r="I136" s="151" t="s">
        <v>630</v>
      </c>
      <c r="J136" s="15">
        <v>13.9392</v>
      </c>
      <c r="K136" s="16">
        <f t="shared" si="6"/>
        <v>1254.528</v>
      </c>
      <c r="L136" s="229"/>
      <c r="P136" s="13"/>
      <c r="Q136" s="13"/>
    </row>
    <row r="137" spans="1:17" ht="30.95" customHeight="1">
      <c r="A137" s="1298"/>
      <c r="B137" s="1327"/>
      <c r="C137" s="146" t="s">
        <v>92</v>
      </c>
      <c r="D137" s="5" t="s">
        <v>11</v>
      </c>
      <c r="E137" s="14">
        <v>16</v>
      </c>
      <c r="F137" s="21">
        <v>580</v>
      </c>
      <c r="G137" s="80">
        <v>8.2046249999999995E-4</v>
      </c>
      <c r="H137" s="167">
        <v>4</v>
      </c>
      <c r="I137" s="151" t="s">
        <v>635</v>
      </c>
      <c r="J137" s="15">
        <v>23.744399999999999</v>
      </c>
      <c r="K137" s="16">
        <f t="shared" si="6"/>
        <v>2136.9960000000001</v>
      </c>
      <c r="L137" s="229"/>
      <c r="P137" s="13"/>
      <c r="Q137" s="13"/>
    </row>
    <row r="138" spans="1:17" ht="30.95" customHeight="1" thickBot="1">
      <c r="A138" s="1299"/>
      <c r="B138" s="1328"/>
      <c r="C138" s="147" t="s">
        <v>93</v>
      </c>
      <c r="D138" s="6" t="s">
        <v>13</v>
      </c>
      <c r="E138" s="17">
        <v>16</v>
      </c>
      <c r="F138" s="22">
        <v>850</v>
      </c>
      <c r="G138" s="81">
        <v>1.09395E-3</v>
      </c>
      <c r="H138" s="168">
        <v>3</v>
      </c>
      <c r="I138" s="152" t="s">
        <v>631</v>
      </c>
      <c r="J138" s="18">
        <v>33.473399999999998</v>
      </c>
      <c r="K138" s="19">
        <f t="shared" si="6"/>
        <v>3012.6059999999998</v>
      </c>
      <c r="L138" s="230"/>
      <c r="P138" s="13"/>
      <c r="Q138" s="13"/>
    </row>
    <row r="139" spans="1:17" ht="30.95" customHeight="1">
      <c r="A139" s="1297"/>
      <c r="B139" s="1326" t="s">
        <v>245</v>
      </c>
      <c r="C139" s="145" t="s">
        <v>94</v>
      </c>
      <c r="D139" s="4" t="s">
        <v>3</v>
      </c>
      <c r="E139" s="10">
        <v>25</v>
      </c>
      <c r="F139" s="20">
        <v>185</v>
      </c>
      <c r="G139" s="79">
        <v>1.674E-4</v>
      </c>
      <c r="H139" s="166">
        <v>15</v>
      </c>
      <c r="I139" s="150" t="s">
        <v>637</v>
      </c>
      <c r="J139" s="11">
        <v>6.0028000000000006</v>
      </c>
      <c r="K139" s="12">
        <f t="shared" si="6"/>
        <v>540.25200000000007</v>
      </c>
      <c r="L139" s="228"/>
      <c r="P139" s="13"/>
      <c r="Q139" s="13"/>
    </row>
    <row r="140" spans="1:17" ht="30.95" customHeight="1">
      <c r="A140" s="1298"/>
      <c r="B140" s="1327"/>
      <c r="C140" s="146" t="s">
        <v>95</v>
      </c>
      <c r="D140" s="5" t="s">
        <v>5</v>
      </c>
      <c r="E140" s="14">
        <v>25</v>
      </c>
      <c r="F140" s="21">
        <v>265</v>
      </c>
      <c r="G140" s="80">
        <v>2.5109999999999998E-4</v>
      </c>
      <c r="H140" s="167">
        <v>10</v>
      </c>
      <c r="I140" s="151" t="s">
        <v>628</v>
      </c>
      <c r="J140" s="15">
        <v>8.5860000000000003</v>
      </c>
      <c r="K140" s="16">
        <f t="shared" si="6"/>
        <v>772.74</v>
      </c>
      <c r="L140" s="229"/>
      <c r="P140" s="13"/>
      <c r="Q140" s="13"/>
    </row>
    <row r="141" spans="1:17" ht="30.95" customHeight="1" thickBot="1">
      <c r="A141" s="1299"/>
      <c r="B141" s="1328"/>
      <c r="C141" s="147" t="s">
        <v>96</v>
      </c>
      <c r="D141" s="6" t="s">
        <v>7</v>
      </c>
      <c r="E141" s="17">
        <v>25</v>
      </c>
      <c r="F141" s="22">
        <v>420</v>
      </c>
      <c r="G141" s="81">
        <v>5.0219999999999996E-4</v>
      </c>
      <c r="H141" s="168">
        <v>5</v>
      </c>
      <c r="I141" s="152" t="s">
        <v>642</v>
      </c>
      <c r="J141" s="18">
        <v>13.276899999999999</v>
      </c>
      <c r="K141" s="19">
        <f t="shared" si="6"/>
        <v>1194.921</v>
      </c>
      <c r="L141" s="230"/>
      <c r="P141" s="13"/>
      <c r="Q141" s="13"/>
    </row>
    <row r="142" spans="1:17" ht="30.95" customHeight="1">
      <c r="A142" s="1297"/>
      <c r="B142" s="1326" t="s">
        <v>97</v>
      </c>
      <c r="C142" s="145" t="s">
        <v>98</v>
      </c>
      <c r="D142" s="4" t="s">
        <v>3</v>
      </c>
      <c r="E142" s="10"/>
      <c r="F142" s="20">
        <v>7</v>
      </c>
      <c r="G142" s="79">
        <v>8.3700000000000002E-5</v>
      </c>
      <c r="H142" s="166">
        <v>30</v>
      </c>
      <c r="I142" s="150" t="s">
        <v>643</v>
      </c>
      <c r="J142" s="11">
        <v>0.97</v>
      </c>
      <c r="K142" s="12">
        <f t="shared" si="6"/>
        <v>87.3</v>
      </c>
      <c r="L142" s="228"/>
      <c r="P142" s="13"/>
      <c r="Q142" s="13"/>
    </row>
    <row r="143" spans="1:17" ht="30.95" customHeight="1">
      <c r="A143" s="1298"/>
      <c r="B143" s="1327"/>
      <c r="C143" s="146" t="s">
        <v>99</v>
      </c>
      <c r="D143" s="5" t="s">
        <v>5</v>
      </c>
      <c r="E143" s="14"/>
      <c r="F143" s="21">
        <v>10</v>
      </c>
      <c r="G143" s="80">
        <v>1.2554999999999999E-4</v>
      </c>
      <c r="H143" s="167">
        <v>20</v>
      </c>
      <c r="I143" s="151" t="s">
        <v>636</v>
      </c>
      <c r="J143" s="15">
        <v>1.28</v>
      </c>
      <c r="K143" s="16">
        <f t="shared" si="6"/>
        <v>115.2</v>
      </c>
      <c r="L143" s="229"/>
      <c r="P143" s="13"/>
      <c r="Q143" s="13"/>
    </row>
    <row r="144" spans="1:17" ht="23.25" customHeight="1">
      <c r="A144" s="1298"/>
      <c r="B144" s="1327"/>
      <c r="C144" s="146" t="s">
        <v>100</v>
      </c>
      <c r="D144" s="5" t="s">
        <v>7</v>
      </c>
      <c r="E144" s="14"/>
      <c r="F144" s="21">
        <v>14</v>
      </c>
      <c r="G144" s="80">
        <v>2.0924999999999999E-4</v>
      </c>
      <c r="H144" s="167">
        <v>12</v>
      </c>
      <c r="I144" s="151" t="s">
        <v>640</v>
      </c>
      <c r="J144" s="15">
        <v>1.62</v>
      </c>
      <c r="K144" s="16">
        <f t="shared" si="6"/>
        <v>145.80000000000001</v>
      </c>
      <c r="L144" s="229"/>
      <c r="P144" s="13"/>
      <c r="Q144" s="13"/>
    </row>
    <row r="145" spans="1:17" ht="27.95" customHeight="1" thickBot="1">
      <c r="A145" s="1299"/>
      <c r="B145" s="1328"/>
      <c r="C145" s="147" t="s">
        <v>101</v>
      </c>
      <c r="D145" s="6" t="s">
        <v>9</v>
      </c>
      <c r="E145" s="17"/>
      <c r="F145" s="22">
        <v>19</v>
      </c>
      <c r="G145" s="81">
        <v>2.7900000000000001E-4</v>
      </c>
      <c r="H145" s="168">
        <v>9</v>
      </c>
      <c r="I145" s="152" t="s">
        <v>641</v>
      </c>
      <c r="J145" s="18">
        <v>2.5299999999999998</v>
      </c>
      <c r="K145" s="19">
        <f t="shared" si="6"/>
        <v>227.7</v>
      </c>
      <c r="L145" s="230"/>
      <c r="P145" s="13"/>
      <c r="Q145" s="13"/>
    </row>
    <row r="146" spans="1:17" ht="27.95" customHeight="1">
      <c r="A146" s="1297"/>
      <c r="B146" s="1337" t="s">
        <v>771</v>
      </c>
      <c r="C146" s="145" t="s">
        <v>772</v>
      </c>
      <c r="D146" s="4" t="s">
        <v>3</v>
      </c>
      <c r="E146" s="10">
        <v>16</v>
      </c>
      <c r="F146" s="20">
        <v>160</v>
      </c>
      <c r="G146" s="79">
        <v>2.0000000000000001E-4</v>
      </c>
      <c r="H146" s="166">
        <v>15</v>
      </c>
      <c r="I146" s="150">
        <v>180</v>
      </c>
      <c r="J146" s="11">
        <v>6.5070000000000006</v>
      </c>
      <c r="K146" s="12">
        <f>J146*$K$2*((100-$K$1)/100)</f>
        <v>585.63</v>
      </c>
      <c r="L146" s="228"/>
      <c r="P146" s="13"/>
      <c r="Q146" s="13"/>
    </row>
    <row r="147" spans="1:17" ht="27.95" customHeight="1">
      <c r="A147" s="1298"/>
      <c r="B147" s="1338"/>
      <c r="C147" s="146" t="s">
        <v>773</v>
      </c>
      <c r="D147" s="5" t="s">
        <v>5</v>
      </c>
      <c r="E147" s="14">
        <v>16</v>
      </c>
      <c r="F147" s="21">
        <v>210</v>
      </c>
      <c r="G147" s="80">
        <v>1.6660000000000001E-4</v>
      </c>
      <c r="H147" s="167">
        <v>18</v>
      </c>
      <c r="I147" s="151">
        <v>108</v>
      </c>
      <c r="J147" s="15">
        <v>8.5589999999999993</v>
      </c>
      <c r="K147" s="16">
        <f>J147*$K$2*((100-$K$1)/100)</f>
        <v>770.31</v>
      </c>
      <c r="L147" s="229"/>
      <c r="P147" s="13"/>
      <c r="Q147" s="13"/>
    </row>
    <row r="148" spans="1:17" ht="27.95" customHeight="1" thickBot="1">
      <c r="A148" s="1299"/>
      <c r="B148" s="1339"/>
      <c r="C148" s="147" t="s">
        <v>774</v>
      </c>
      <c r="D148" s="6" t="s">
        <v>7</v>
      </c>
      <c r="E148" s="17">
        <v>16</v>
      </c>
      <c r="F148" s="22">
        <v>240</v>
      </c>
      <c r="G148" s="81">
        <v>1.6660000000000001E-4</v>
      </c>
      <c r="H148" s="168">
        <v>18</v>
      </c>
      <c r="I148" s="152">
        <v>108</v>
      </c>
      <c r="J148" s="18">
        <v>10.575000000000001</v>
      </c>
      <c r="K148" s="19">
        <f>J148*$K$2*((100-$K$1)/100)</f>
        <v>951.75000000000011</v>
      </c>
      <c r="L148" s="230"/>
      <c r="P148" s="13"/>
      <c r="Q148" s="13"/>
    </row>
    <row r="149" spans="1:17" ht="27.95" customHeight="1">
      <c r="A149" s="1297"/>
      <c r="B149" s="1326" t="s">
        <v>168</v>
      </c>
      <c r="C149" s="145" t="s">
        <v>102</v>
      </c>
      <c r="D149" s="4" t="s">
        <v>3</v>
      </c>
      <c r="E149" s="10">
        <v>16</v>
      </c>
      <c r="F149" s="10">
        <v>180</v>
      </c>
      <c r="G149" s="79">
        <v>2.1878999999999998E-4</v>
      </c>
      <c r="H149" s="166">
        <v>15</v>
      </c>
      <c r="I149" s="150" t="s">
        <v>637</v>
      </c>
      <c r="J149" s="11">
        <v>7.2540000000000004</v>
      </c>
      <c r="K149" s="12">
        <f t="shared" si="6"/>
        <v>652.86</v>
      </c>
      <c r="L149" s="228"/>
      <c r="P149" s="13"/>
      <c r="Q149" s="13"/>
    </row>
    <row r="150" spans="1:17" ht="30.95" customHeight="1">
      <c r="A150" s="1298"/>
      <c r="B150" s="1327"/>
      <c r="C150" s="146" t="s">
        <v>103</v>
      </c>
      <c r="D150" s="5" t="s">
        <v>5</v>
      </c>
      <c r="E150" s="14">
        <v>16</v>
      </c>
      <c r="F150" s="14">
        <v>265</v>
      </c>
      <c r="G150" s="80">
        <v>3.6465E-4</v>
      </c>
      <c r="H150" s="167">
        <v>9</v>
      </c>
      <c r="I150" s="151" t="s">
        <v>641</v>
      </c>
      <c r="J150" s="15">
        <v>10.620000000000001</v>
      </c>
      <c r="K150" s="16">
        <f t="shared" si="6"/>
        <v>955.80000000000007</v>
      </c>
      <c r="L150" s="229"/>
      <c r="P150" s="13"/>
      <c r="Q150" s="13"/>
    </row>
    <row r="151" spans="1:17" ht="30.95" customHeight="1">
      <c r="A151" s="1298"/>
      <c r="B151" s="1327"/>
      <c r="C151" s="146" t="s">
        <v>104</v>
      </c>
      <c r="D151" s="5" t="s">
        <v>7</v>
      </c>
      <c r="E151" s="14">
        <v>16</v>
      </c>
      <c r="F151" s="14">
        <v>365</v>
      </c>
      <c r="G151" s="80">
        <v>4.1023124999999997E-4</v>
      </c>
      <c r="H151" s="167">
        <v>8</v>
      </c>
      <c r="I151" s="151" t="s">
        <v>629</v>
      </c>
      <c r="J151" s="15">
        <v>15.831</v>
      </c>
      <c r="K151" s="16">
        <f t="shared" si="6"/>
        <v>1424.79</v>
      </c>
      <c r="L151" s="229"/>
      <c r="P151" s="13"/>
      <c r="Q151" s="13"/>
    </row>
    <row r="152" spans="1:17" ht="30.95" customHeight="1">
      <c r="A152" s="1298"/>
      <c r="B152" s="1327"/>
      <c r="C152" s="146" t="s">
        <v>105</v>
      </c>
      <c r="D152" s="5" t="s">
        <v>9</v>
      </c>
      <c r="E152" s="14">
        <v>16</v>
      </c>
      <c r="F152" s="14">
        <v>600</v>
      </c>
      <c r="G152" s="80">
        <v>1.0868E-3</v>
      </c>
      <c r="H152" s="167">
        <v>4</v>
      </c>
      <c r="I152" s="151" t="s">
        <v>631</v>
      </c>
      <c r="J152" s="15">
        <v>22.806000000000001</v>
      </c>
      <c r="K152" s="16">
        <f t="shared" si="6"/>
        <v>2052.54</v>
      </c>
      <c r="L152" s="229"/>
      <c r="P152" s="13"/>
      <c r="Q152" s="13"/>
    </row>
    <row r="153" spans="1:17" ht="23.25" customHeight="1">
      <c r="A153" s="1298"/>
      <c r="B153" s="1327"/>
      <c r="C153" s="146" t="s">
        <v>106</v>
      </c>
      <c r="D153" s="5" t="s">
        <v>11</v>
      </c>
      <c r="E153" s="14">
        <v>16</v>
      </c>
      <c r="F153" s="14">
        <v>750</v>
      </c>
      <c r="G153" s="80">
        <v>1.4490666666666667E-3</v>
      </c>
      <c r="H153" s="167">
        <v>3</v>
      </c>
      <c r="I153" s="151" t="s">
        <v>644</v>
      </c>
      <c r="J153" s="15">
        <v>29.952000000000002</v>
      </c>
      <c r="K153" s="16">
        <f t="shared" si="6"/>
        <v>2695.6800000000003</v>
      </c>
      <c r="L153" s="229"/>
      <c r="P153" s="13"/>
      <c r="Q153" s="13"/>
    </row>
    <row r="154" spans="1:17" ht="27.95" customHeight="1" thickBot="1">
      <c r="A154" s="1299"/>
      <c r="B154" s="1328"/>
      <c r="C154" s="147" t="s">
        <v>107</v>
      </c>
      <c r="D154" s="6" t="s">
        <v>13</v>
      </c>
      <c r="E154" s="17">
        <v>16</v>
      </c>
      <c r="F154" s="17">
        <v>1100</v>
      </c>
      <c r="G154" s="81">
        <v>2.1735999999999999E-3</v>
      </c>
      <c r="H154" s="168">
        <v>2</v>
      </c>
      <c r="I154" s="152" t="s">
        <v>645</v>
      </c>
      <c r="J154" s="18">
        <v>44.991</v>
      </c>
      <c r="K154" s="19">
        <f t="shared" si="6"/>
        <v>4049.19</v>
      </c>
      <c r="L154" s="230"/>
      <c r="P154" s="13"/>
      <c r="Q154" s="13"/>
    </row>
    <row r="155" spans="1:17" ht="27.95" customHeight="1" thickBot="1">
      <c r="A155" s="1315" t="s">
        <v>108</v>
      </c>
      <c r="B155" s="1316"/>
      <c r="C155" s="1316"/>
      <c r="D155" s="1316"/>
      <c r="E155" s="1316"/>
      <c r="F155" s="1316"/>
      <c r="G155" s="1316"/>
      <c r="H155" s="1316"/>
      <c r="I155" s="1316"/>
      <c r="J155" s="1316"/>
      <c r="K155" s="1317"/>
      <c r="L155" s="367"/>
      <c r="P155" s="13"/>
      <c r="Q155" s="13"/>
    </row>
    <row r="156" spans="1:17" ht="27.95" customHeight="1">
      <c r="A156" s="1297"/>
      <c r="B156" s="1326" t="s">
        <v>109</v>
      </c>
      <c r="C156" s="145" t="s">
        <v>110</v>
      </c>
      <c r="D156" s="4" t="s">
        <v>3</v>
      </c>
      <c r="E156" s="10">
        <v>16</v>
      </c>
      <c r="F156" s="20">
        <v>130</v>
      </c>
      <c r="G156" s="79">
        <v>2.0511562499999999E-4</v>
      </c>
      <c r="H156" s="166">
        <v>16</v>
      </c>
      <c r="I156" s="150" t="s">
        <v>646</v>
      </c>
      <c r="J156" s="11">
        <v>4.3601999999999999</v>
      </c>
      <c r="K156" s="12">
        <f t="shared" ref="K156:K161" si="7">J156*$K$2*((100-$K$1)/100)</f>
        <v>392.41800000000001</v>
      </c>
      <c r="L156" s="228"/>
      <c r="P156" s="13"/>
      <c r="Q156" s="13"/>
    </row>
    <row r="157" spans="1:17" ht="27.95" customHeight="1">
      <c r="A157" s="1298"/>
      <c r="B157" s="1327"/>
      <c r="C157" s="146" t="s">
        <v>111</v>
      </c>
      <c r="D157" s="5" t="s">
        <v>5</v>
      </c>
      <c r="E157" s="14">
        <v>16</v>
      </c>
      <c r="F157" s="21">
        <v>200</v>
      </c>
      <c r="G157" s="80">
        <v>3.1387500000000003E-4</v>
      </c>
      <c r="H157" s="167">
        <v>8</v>
      </c>
      <c r="I157" s="151" t="s">
        <v>629</v>
      </c>
      <c r="J157" s="15">
        <v>7.1434999999999995</v>
      </c>
      <c r="K157" s="16">
        <f t="shared" si="7"/>
        <v>642.91499999999996</v>
      </c>
      <c r="L157" s="229"/>
      <c r="P157" s="13"/>
      <c r="Q157" s="13"/>
    </row>
    <row r="158" spans="1:17" ht="27.95" customHeight="1">
      <c r="A158" s="1298"/>
      <c r="B158" s="1327"/>
      <c r="C158" s="146" t="s">
        <v>112</v>
      </c>
      <c r="D158" s="5" t="s">
        <v>7</v>
      </c>
      <c r="E158" s="14">
        <v>16</v>
      </c>
      <c r="F158" s="21">
        <v>290</v>
      </c>
      <c r="G158" s="80">
        <v>3.6226666666666667E-4</v>
      </c>
      <c r="H158" s="167">
        <v>12</v>
      </c>
      <c r="I158" s="151" t="s">
        <v>641</v>
      </c>
      <c r="J158" s="15">
        <v>13.1694</v>
      </c>
      <c r="K158" s="16">
        <f t="shared" si="7"/>
        <v>1185.2459999999999</v>
      </c>
      <c r="L158" s="229"/>
      <c r="P158" s="13"/>
      <c r="Q158" s="13"/>
    </row>
    <row r="159" spans="1:17" ht="27.95" customHeight="1">
      <c r="A159" s="1298"/>
      <c r="B159" s="1327"/>
      <c r="C159" s="146" t="s">
        <v>113</v>
      </c>
      <c r="D159" s="5" t="s">
        <v>9</v>
      </c>
      <c r="E159" s="14">
        <v>16</v>
      </c>
      <c r="F159" s="21">
        <v>560</v>
      </c>
      <c r="G159" s="80">
        <v>7.2453333333333334E-4</v>
      </c>
      <c r="H159" s="167">
        <v>6</v>
      </c>
      <c r="I159" s="151" t="s">
        <v>647</v>
      </c>
      <c r="J159" s="15">
        <v>21.51</v>
      </c>
      <c r="K159" s="16">
        <f t="shared" si="7"/>
        <v>1935.9</v>
      </c>
      <c r="L159" s="229"/>
      <c r="P159" s="13"/>
      <c r="Q159" s="13"/>
    </row>
    <row r="160" spans="1:17" ht="27.95" customHeight="1">
      <c r="A160" s="1298"/>
      <c r="B160" s="1327"/>
      <c r="C160" s="146" t="s">
        <v>114</v>
      </c>
      <c r="D160" s="5" t="s">
        <v>11</v>
      </c>
      <c r="E160" s="14">
        <v>16</v>
      </c>
      <c r="F160" s="21">
        <v>680</v>
      </c>
      <c r="G160" s="80">
        <v>1.0868E-3</v>
      </c>
      <c r="H160" s="167">
        <v>4</v>
      </c>
      <c r="I160" s="151" t="s">
        <v>631</v>
      </c>
      <c r="J160" s="15">
        <v>30.2</v>
      </c>
      <c r="K160" s="16">
        <f t="shared" si="7"/>
        <v>2718</v>
      </c>
      <c r="L160" s="229"/>
      <c r="P160" s="13"/>
      <c r="Q160" s="13"/>
    </row>
    <row r="161" spans="1:17" ht="27.95" customHeight="1" thickBot="1">
      <c r="A161" s="1299"/>
      <c r="B161" s="1328"/>
      <c r="C161" s="147" t="s">
        <v>115</v>
      </c>
      <c r="D161" s="6" t="s">
        <v>13</v>
      </c>
      <c r="E161" s="17">
        <v>16</v>
      </c>
      <c r="F161" s="22">
        <v>1200</v>
      </c>
      <c r="G161" s="81">
        <v>2.1735999999999999E-3</v>
      </c>
      <c r="H161" s="168">
        <v>2</v>
      </c>
      <c r="I161" s="152" t="s">
        <v>645</v>
      </c>
      <c r="J161" s="18">
        <v>42.957000000000001</v>
      </c>
      <c r="K161" s="19">
        <f t="shared" si="7"/>
        <v>3866.13</v>
      </c>
      <c r="L161" s="230"/>
      <c r="P161" s="13"/>
      <c r="Q161" s="13"/>
    </row>
    <row r="162" spans="1:17" ht="27.95" customHeight="1" thickBot="1">
      <c r="A162" s="1315" t="s">
        <v>155</v>
      </c>
      <c r="B162" s="1316"/>
      <c r="C162" s="1316"/>
      <c r="D162" s="1316"/>
      <c r="E162" s="1316"/>
      <c r="F162" s="1316"/>
      <c r="G162" s="1316"/>
      <c r="H162" s="1316"/>
      <c r="I162" s="1316"/>
      <c r="J162" s="1316"/>
      <c r="K162" s="1317"/>
      <c r="L162" s="367"/>
      <c r="P162" s="13"/>
      <c r="Q162" s="13"/>
    </row>
    <row r="163" spans="1:17" ht="27.95" customHeight="1">
      <c r="A163" s="1297"/>
      <c r="B163" s="1300" t="s">
        <v>779</v>
      </c>
      <c r="C163" s="145" t="s">
        <v>156</v>
      </c>
      <c r="D163" s="361" t="s">
        <v>157</v>
      </c>
      <c r="E163" s="10"/>
      <c r="F163" s="20">
        <v>300</v>
      </c>
      <c r="G163" s="79">
        <v>4.1849999999999998E-4</v>
      </c>
      <c r="H163" s="166">
        <v>6</v>
      </c>
      <c r="I163" s="150" t="s">
        <v>630</v>
      </c>
      <c r="J163" s="11">
        <v>13.5703</v>
      </c>
      <c r="K163" s="33">
        <f>J163*$K$2*((100-$K$1)/100)</f>
        <v>1221.327</v>
      </c>
      <c r="L163" s="231"/>
      <c r="P163" s="13"/>
      <c r="Q163" s="13"/>
    </row>
    <row r="164" spans="1:17" ht="27.95" customHeight="1">
      <c r="A164" s="1298"/>
      <c r="B164" s="1301"/>
      <c r="C164" s="146"/>
      <c r="D164" s="362"/>
      <c r="E164" s="14"/>
      <c r="F164" s="21"/>
      <c r="H164" s="167"/>
      <c r="I164" s="151"/>
      <c r="J164" s="15"/>
      <c r="K164" s="16"/>
      <c r="L164" s="229"/>
      <c r="P164" s="13"/>
      <c r="Q164" s="13"/>
    </row>
    <row r="165" spans="1:17" ht="27.95" customHeight="1" thickBot="1">
      <c r="A165" s="1299"/>
      <c r="B165" s="1302"/>
      <c r="C165" s="147"/>
      <c r="D165" s="363"/>
      <c r="E165" s="17"/>
      <c r="F165" s="22"/>
      <c r="G165" s="81"/>
      <c r="H165" s="168"/>
      <c r="I165" s="152"/>
      <c r="J165" s="18"/>
      <c r="K165" s="19"/>
      <c r="L165" s="230"/>
      <c r="P165" s="13"/>
      <c r="Q165" s="13"/>
    </row>
    <row r="166" spans="1:17" ht="27.95" customHeight="1">
      <c r="A166" s="1297"/>
      <c r="B166" s="1300" t="s">
        <v>780</v>
      </c>
      <c r="C166" s="145" t="s">
        <v>158</v>
      </c>
      <c r="D166" s="361" t="s">
        <v>157</v>
      </c>
      <c r="E166" s="10"/>
      <c r="F166" s="20">
        <v>280</v>
      </c>
      <c r="G166" s="79">
        <v>4.1849999999999998E-4</v>
      </c>
      <c r="H166" s="166">
        <v>6</v>
      </c>
      <c r="I166" s="150" t="s">
        <v>630</v>
      </c>
      <c r="J166" s="11">
        <v>13.5703</v>
      </c>
      <c r="K166" s="12">
        <f>J166*$K$2*((100-$K$1)/100)</f>
        <v>1221.327</v>
      </c>
      <c r="L166" s="228"/>
      <c r="P166" s="13"/>
      <c r="Q166" s="13"/>
    </row>
    <row r="167" spans="1:17" ht="27.95" customHeight="1">
      <c r="A167" s="1298"/>
      <c r="B167" s="1301"/>
      <c r="C167" s="146"/>
      <c r="D167" s="362"/>
      <c r="E167" s="14"/>
      <c r="F167" s="21"/>
      <c r="H167" s="167"/>
      <c r="I167" s="151"/>
      <c r="J167" s="15"/>
      <c r="K167" s="16"/>
      <c r="L167" s="229"/>
      <c r="P167" s="13"/>
      <c r="Q167" s="13"/>
    </row>
    <row r="168" spans="1:17" ht="27.95" customHeight="1" thickBot="1">
      <c r="A168" s="1299"/>
      <c r="B168" s="1302"/>
      <c r="C168" s="147"/>
      <c r="D168" s="363"/>
      <c r="E168" s="17"/>
      <c r="F168" s="22"/>
      <c r="G168" s="81"/>
      <c r="H168" s="168"/>
      <c r="I168" s="152"/>
      <c r="J168" s="18"/>
      <c r="K168" s="19"/>
      <c r="L168" s="230"/>
      <c r="P168" s="13"/>
      <c r="Q168" s="13"/>
    </row>
    <row r="169" spans="1:17" ht="27.95" customHeight="1">
      <c r="A169" s="1297"/>
      <c r="B169" s="1300" t="s">
        <v>1243</v>
      </c>
      <c r="C169" s="145" t="s">
        <v>159</v>
      </c>
      <c r="D169" s="361" t="s">
        <v>160</v>
      </c>
      <c r="E169" s="10"/>
      <c r="F169" s="20">
        <v>33.5</v>
      </c>
      <c r="G169" s="79">
        <v>5.0219999999999997E-5</v>
      </c>
      <c r="H169" s="166">
        <v>50</v>
      </c>
      <c r="I169" s="150" t="s">
        <v>648</v>
      </c>
      <c r="J169" s="11">
        <v>1.6054999999999999</v>
      </c>
      <c r="K169" s="12">
        <f>J169*$K$2*((100-$K$1)/100)</f>
        <v>144.495</v>
      </c>
      <c r="L169" s="228"/>
      <c r="P169" s="13"/>
      <c r="Q169" s="13"/>
    </row>
    <row r="170" spans="1:17" ht="27.95" customHeight="1">
      <c r="A170" s="1298"/>
      <c r="B170" s="1301"/>
      <c r="C170" s="126"/>
      <c r="D170" s="8"/>
      <c r="E170" s="58"/>
      <c r="F170" s="58"/>
      <c r="H170" s="167"/>
      <c r="I170" s="156"/>
      <c r="J170" s="36"/>
      <c r="K170" s="37"/>
      <c r="L170" s="229"/>
      <c r="P170" s="13"/>
      <c r="Q170" s="13"/>
    </row>
    <row r="171" spans="1:17" ht="27.95" customHeight="1" thickBot="1">
      <c r="A171" s="1299"/>
      <c r="B171" s="1302"/>
      <c r="C171" s="215"/>
      <c r="D171" s="7"/>
      <c r="E171" s="57"/>
      <c r="F171" s="57"/>
      <c r="G171" s="81"/>
      <c r="H171" s="168"/>
      <c r="I171" s="178"/>
      <c r="J171" s="34"/>
      <c r="K171" s="35"/>
      <c r="L171" s="230"/>
      <c r="P171" s="13"/>
      <c r="Q171" s="13"/>
    </row>
    <row r="172" spans="1:17" ht="27.95" customHeight="1">
      <c r="A172" s="1297"/>
      <c r="B172" s="1300" t="s">
        <v>781</v>
      </c>
      <c r="C172" s="145" t="s">
        <v>783</v>
      </c>
      <c r="D172" s="361" t="s">
        <v>157</v>
      </c>
      <c r="E172" s="10"/>
      <c r="F172" s="20">
        <v>272</v>
      </c>
      <c r="G172" s="79">
        <v>4.1849999999999998E-4</v>
      </c>
      <c r="H172" s="166">
        <v>6</v>
      </c>
      <c r="I172" s="150" t="s">
        <v>630</v>
      </c>
      <c r="J172" s="11">
        <v>13.2502</v>
      </c>
      <c r="K172" s="33">
        <f>J172*$K$2*((100-$K$1)/100)</f>
        <v>1192.518</v>
      </c>
      <c r="L172" s="231"/>
      <c r="P172" s="13"/>
      <c r="Q172" s="13"/>
    </row>
    <row r="173" spans="1:17" ht="27.95" customHeight="1">
      <c r="A173" s="1298"/>
      <c r="B173" s="1301"/>
      <c r="C173" s="146"/>
      <c r="D173" s="362"/>
      <c r="E173" s="14"/>
      <c r="F173" s="21"/>
      <c r="H173" s="167"/>
      <c r="I173" s="151"/>
      <c r="J173" s="15"/>
      <c r="K173" s="16"/>
      <c r="L173" s="229"/>
      <c r="P173" s="13"/>
      <c r="Q173" s="13"/>
    </row>
    <row r="174" spans="1:17" ht="27.95" customHeight="1" thickBot="1">
      <c r="A174" s="1299"/>
      <c r="B174" s="1302"/>
      <c r="C174" s="147"/>
      <c r="D174" s="363"/>
      <c r="E174" s="17"/>
      <c r="F174" s="22"/>
      <c r="G174" s="81"/>
      <c r="H174" s="168"/>
      <c r="I174" s="152"/>
      <c r="J174" s="18"/>
      <c r="K174" s="19"/>
      <c r="L174" s="230"/>
      <c r="P174" s="13"/>
      <c r="Q174" s="13"/>
    </row>
    <row r="175" spans="1:17" ht="27.95" customHeight="1">
      <c r="A175" s="1297"/>
      <c r="B175" s="1300" t="s">
        <v>782</v>
      </c>
      <c r="C175" s="145" t="s">
        <v>784</v>
      </c>
      <c r="D175" s="361" t="s">
        <v>157</v>
      </c>
      <c r="E175" s="10"/>
      <c r="F175" s="20">
        <v>280</v>
      </c>
      <c r="G175" s="79">
        <v>4.1849999999999998E-4</v>
      </c>
      <c r="H175" s="166">
        <v>6</v>
      </c>
      <c r="I175" s="150" t="s">
        <v>630</v>
      </c>
      <c r="J175" s="264">
        <v>13.99</v>
      </c>
      <c r="K175" s="12">
        <f>J175*$K$2*((100-$K$1)/100)</f>
        <v>1259.0999999999999</v>
      </c>
      <c r="L175" s="228"/>
      <c r="P175" s="13"/>
      <c r="Q175" s="13"/>
    </row>
    <row r="176" spans="1:17" ht="27.95" customHeight="1">
      <c r="A176" s="1298"/>
      <c r="B176" s="1301"/>
      <c r="C176" s="146"/>
      <c r="D176" s="362"/>
      <c r="E176" s="14"/>
      <c r="F176" s="21"/>
      <c r="H176" s="167"/>
      <c r="I176" s="151"/>
      <c r="J176" s="15"/>
      <c r="K176" s="16"/>
      <c r="L176" s="229"/>
      <c r="P176" s="13"/>
      <c r="Q176" s="13"/>
    </row>
    <row r="177" spans="1:17" ht="27.95" customHeight="1" thickBot="1">
      <c r="A177" s="1299"/>
      <c r="B177" s="1302"/>
      <c r="C177" s="147"/>
      <c r="D177" s="363"/>
      <c r="E177" s="17"/>
      <c r="F177" s="22"/>
      <c r="G177" s="81"/>
      <c r="H177" s="168"/>
      <c r="I177" s="152"/>
      <c r="J177" s="18"/>
      <c r="K177" s="19"/>
      <c r="L177" s="230"/>
      <c r="P177" s="13"/>
      <c r="Q177" s="13"/>
    </row>
    <row r="178" spans="1:17" ht="27.85" customHeight="1">
      <c r="A178" s="1297"/>
      <c r="B178" s="1300" t="s">
        <v>1244</v>
      </c>
      <c r="C178" s="145" t="s">
        <v>829</v>
      </c>
      <c r="D178" s="361" t="s">
        <v>1479</v>
      </c>
      <c r="E178" s="10"/>
      <c r="F178" s="20">
        <v>34</v>
      </c>
      <c r="G178" s="79">
        <v>5.0219999999999997E-5</v>
      </c>
      <c r="H178" s="166">
        <v>50</v>
      </c>
      <c r="I178" s="150" t="s">
        <v>648</v>
      </c>
      <c r="J178" s="11">
        <v>1.6054999999999999</v>
      </c>
      <c r="K178" s="12">
        <f>J178*$K$2*((100-$K$1)/100)</f>
        <v>144.495</v>
      </c>
      <c r="L178" s="228"/>
      <c r="P178" s="13"/>
      <c r="Q178" s="13"/>
    </row>
    <row r="179" spans="1:17" ht="27.95" customHeight="1">
      <c r="A179" s="1298"/>
      <c r="B179" s="1301"/>
      <c r="C179" s="126"/>
      <c r="D179" s="8"/>
      <c r="E179" s="58"/>
      <c r="F179" s="58"/>
      <c r="H179" s="167"/>
      <c r="I179" s="156"/>
      <c r="J179" s="36"/>
      <c r="K179" s="37"/>
      <c r="L179" s="229"/>
      <c r="P179" s="13"/>
      <c r="Q179" s="13"/>
    </row>
    <row r="180" spans="1:17" ht="27.95" customHeight="1" thickBot="1">
      <c r="A180" s="1303"/>
      <c r="B180" s="1354"/>
      <c r="C180" s="123"/>
      <c r="D180" s="98"/>
      <c r="E180" s="78"/>
      <c r="F180" s="78"/>
      <c r="H180" s="169"/>
      <c r="I180" s="160"/>
      <c r="J180" s="499"/>
      <c r="K180" s="65"/>
      <c r="L180" s="252"/>
      <c r="P180" s="13"/>
      <c r="Q180" s="13"/>
    </row>
    <row r="181" spans="1:17" ht="27.95" customHeight="1" thickBot="1">
      <c r="A181" s="1297"/>
      <c r="B181" s="1300" t="s">
        <v>1476</v>
      </c>
      <c r="C181" s="505" t="s">
        <v>1477</v>
      </c>
      <c r="D181" s="122" t="s">
        <v>157</v>
      </c>
      <c r="E181" s="32"/>
      <c r="F181" s="32">
        <v>108</v>
      </c>
      <c r="G181" s="84"/>
      <c r="H181" s="166"/>
      <c r="I181" s="177" t="s">
        <v>637</v>
      </c>
      <c r="J181" s="541">
        <v>6.4216000000000006</v>
      </c>
      <c r="K181" s="12">
        <f>J181*$K$2*((100-$K$1)/100)</f>
        <v>577.94400000000007</v>
      </c>
      <c r="L181" s="228"/>
      <c r="O181" s="504"/>
      <c r="P181" s="13"/>
      <c r="Q181" s="13"/>
    </row>
    <row r="182" spans="1:17" ht="27.95" customHeight="1" thickBot="1">
      <c r="A182" s="1298"/>
      <c r="B182" s="1301"/>
      <c r="C182" s="126"/>
      <c r="D182" s="8"/>
      <c r="E182" s="58"/>
      <c r="F182" s="58"/>
      <c r="G182" s="82"/>
      <c r="H182" s="167"/>
      <c r="I182" s="156"/>
      <c r="J182" s="500"/>
      <c r="K182" s="12"/>
      <c r="L182" s="229"/>
      <c r="P182" s="13"/>
      <c r="Q182" s="13"/>
    </row>
    <row r="183" spans="1:17" ht="27.95" customHeight="1" thickBot="1">
      <c r="A183" s="1303"/>
      <c r="B183" s="1363"/>
      <c r="C183" s="686"/>
      <c r="D183" s="671"/>
      <c r="E183" s="687"/>
      <c r="F183" s="687"/>
      <c r="G183" s="688"/>
      <c r="H183" s="682"/>
      <c r="I183" s="689"/>
      <c r="J183" s="690"/>
      <c r="K183" s="12"/>
      <c r="L183" s="252"/>
      <c r="P183" s="13"/>
      <c r="Q183" s="13"/>
    </row>
    <row r="184" spans="1:17" ht="115.7" customHeight="1" thickBot="1">
      <c r="A184" s="681"/>
      <c r="B184" s="691" t="s">
        <v>1802</v>
      </c>
      <c r="C184" s="693" t="s">
        <v>1805</v>
      </c>
      <c r="D184" s="598" t="s">
        <v>1479</v>
      </c>
      <c r="E184" s="692">
        <v>10</v>
      </c>
      <c r="F184" s="692">
        <v>494</v>
      </c>
      <c r="G184" s="628"/>
      <c r="H184" s="612"/>
      <c r="I184" s="694" t="s">
        <v>650</v>
      </c>
      <c r="J184" s="695">
        <v>40.950000000000003</v>
      </c>
      <c r="K184" s="12">
        <f t="shared" ref="K184:K186" si="8">J184*$K$2*((100-$K$1)/100)</f>
        <v>3685.5000000000005</v>
      </c>
      <c r="L184" s="665"/>
      <c r="O184" s="504"/>
      <c r="P184" s="13"/>
      <c r="Q184" s="13"/>
    </row>
    <row r="185" spans="1:17" ht="95.7" customHeight="1" thickBot="1">
      <c r="A185" s="1188"/>
      <c r="B185" s="1189" t="s">
        <v>2243</v>
      </c>
      <c r="C185" s="1196" t="s">
        <v>2241</v>
      </c>
      <c r="D185" s="1190" t="s">
        <v>2242</v>
      </c>
      <c r="E185" s="1191">
        <v>10</v>
      </c>
      <c r="F185" s="1191">
        <v>33</v>
      </c>
      <c r="G185" s="1192"/>
      <c r="H185" s="1193"/>
      <c r="I185" s="1197" t="s">
        <v>2244</v>
      </c>
      <c r="J185" s="1194">
        <v>3.2</v>
      </c>
      <c r="K185" s="12">
        <f t="shared" si="8"/>
        <v>288</v>
      </c>
      <c r="L185" s="1195"/>
      <c r="O185" s="504"/>
      <c r="P185" s="13"/>
      <c r="Q185" s="13"/>
    </row>
    <row r="186" spans="1:17" ht="77.349999999999994" customHeight="1">
      <c r="A186" s="681"/>
      <c r="B186" s="691" t="s">
        <v>1803</v>
      </c>
      <c r="C186" s="693" t="s">
        <v>1804</v>
      </c>
      <c r="D186" s="598" t="s">
        <v>1806</v>
      </c>
      <c r="E186" s="692">
        <v>10</v>
      </c>
      <c r="F186" s="692">
        <v>351</v>
      </c>
      <c r="G186" s="628"/>
      <c r="H186" s="612">
        <v>5</v>
      </c>
      <c r="I186" s="694" t="s">
        <v>642</v>
      </c>
      <c r="J186" s="695">
        <v>10.1745</v>
      </c>
      <c r="K186" s="12">
        <f t="shared" si="8"/>
        <v>915.70500000000004</v>
      </c>
      <c r="L186" s="665"/>
      <c r="O186" s="504"/>
      <c r="P186" s="13"/>
      <c r="Q186" s="13"/>
    </row>
    <row r="187" spans="1:17" ht="27.95" customHeight="1" thickBot="1">
      <c r="A187" s="1315" t="s">
        <v>201</v>
      </c>
      <c r="B187" s="1316"/>
      <c r="C187" s="1316"/>
      <c r="D187" s="1316"/>
      <c r="E187" s="1316"/>
      <c r="F187" s="1316"/>
      <c r="G187" s="1316"/>
      <c r="H187" s="1316"/>
      <c r="I187" s="1316"/>
      <c r="J187" s="1316"/>
      <c r="K187" s="1361"/>
      <c r="L187" s="368"/>
      <c r="P187" s="13"/>
      <c r="Q187" s="13"/>
    </row>
    <row r="188" spans="1:17" ht="27.95" customHeight="1">
      <c r="A188" s="1304"/>
      <c r="B188" s="1307" t="s">
        <v>120</v>
      </c>
      <c r="C188" s="145" t="s">
        <v>121</v>
      </c>
      <c r="D188" s="4" t="s">
        <v>3</v>
      </c>
      <c r="E188" s="38">
        <v>10</v>
      </c>
      <c r="F188" s="10">
        <v>6.583499999999999</v>
      </c>
      <c r="G188" s="79">
        <v>3.2818499999999999E-4</v>
      </c>
      <c r="H188" s="166">
        <v>10</v>
      </c>
      <c r="I188" s="150" t="s">
        <v>628</v>
      </c>
      <c r="J188" s="11">
        <v>6.58</v>
      </c>
      <c r="K188" s="12">
        <f>J188*$K$2*((100-$K$1)/100)</f>
        <v>592.20000000000005</v>
      </c>
      <c r="L188" s="228"/>
      <c r="P188" s="13"/>
      <c r="Q188" s="13"/>
    </row>
    <row r="189" spans="1:17" ht="27.95" customHeight="1">
      <c r="A189" s="1305"/>
      <c r="B189" s="1308"/>
      <c r="C189" s="146" t="s">
        <v>122</v>
      </c>
      <c r="D189" s="5" t="s">
        <v>5</v>
      </c>
      <c r="E189" s="39">
        <v>10</v>
      </c>
      <c r="F189" s="14">
        <v>9.9939999999999998</v>
      </c>
      <c r="G189" s="80">
        <v>3.2818499999999999E-4</v>
      </c>
      <c r="H189" s="167">
        <v>10</v>
      </c>
      <c r="I189" s="151" t="s">
        <v>628</v>
      </c>
      <c r="J189" s="15">
        <v>9.99</v>
      </c>
      <c r="K189" s="16">
        <f>J189*$K$2*((100-$K$1)/100)</f>
        <v>899.1</v>
      </c>
      <c r="L189" s="229"/>
      <c r="P189" s="13"/>
      <c r="Q189" s="13"/>
    </row>
    <row r="190" spans="1:17" ht="27.95" customHeight="1" thickBot="1">
      <c r="A190" s="1306"/>
      <c r="B190" s="1309"/>
      <c r="C190" s="215"/>
      <c r="D190" s="7"/>
      <c r="E190" s="57"/>
      <c r="F190" s="57"/>
      <c r="G190" s="81"/>
      <c r="H190" s="168"/>
      <c r="I190" s="365"/>
      <c r="J190" s="25"/>
      <c r="K190" s="35"/>
      <c r="L190" s="230"/>
      <c r="P190" s="13"/>
      <c r="Q190" s="13"/>
    </row>
    <row r="191" spans="1:17" ht="27.95" customHeight="1">
      <c r="A191" s="1304"/>
      <c r="B191" s="1307" t="s">
        <v>123</v>
      </c>
      <c r="C191" s="145" t="s">
        <v>124</v>
      </c>
      <c r="D191" s="4" t="s">
        <v>3</v>
      </c>
      <c r="E191" s="38">
        <v>10</v>
      </c>
      <c r="F191" s="10">
        <v>7.1910000000000007</v>
      </c>
      <c r="G191" s="79">
        <v>3.2818499999999999E-4</v>
      </c>
      <c r="H191" s="166">
        <v>10</v>
      </c>
      <c r="I191" s="150" t="s">
        <v>628</v>
      </c>
      <c r="J191" s="11">
        <v>7.19</v>
      </c>
      <c r="K191" s="12">
        <f>J191*$K$2*((100-$K$1)/100)</f>
        <v>647.1</v>
      </c>
      <c r="L191" s="228"/>
      <c r="P191" s="13"/>
      <c r="Q191" s="13"/>
    </row>
    <row r="192" spans="1:17" ht="27.85" customHeight="1">
      <c r="A192" s="1305"/>
      <c r="B192" s="1308"/>
      <c r="C192" s="146" t="s">
        <v>1758</v>
      </c>
      <c r="D192" s="5" t="s">
        <v>1765</v>
      </c>
      <c r="E192" s="39">
        <v>10</v>
      </c>
      <c r="F192" s="14">
        <v>8.16</v>
      </c>
      <c r="H192" s="167">
        <v>10</v>
      </c>
      <c r="I192" s="655" t="s">
        <v>628</v>
      </c>
      <c r="J192" s="15">
        <v>8.16</v>
      </c>
      <c r="K192" s="16">
        <f>J192*$K$2*((100-$K$1)/100)</f>
        <v>734.4</v>
      </c>
      <c r="L192" s="229"/>
      <c r="O192" s="504"/>
      <c r="P192" s="13"/>
      <c r="Q192" s="13"/>
    </row>
    <row r="193" spans="1:17" ht="27.85" customHeight="1" thickBot="1">
      <c r="A193" s="1306"/>
      <c r="B193" s="1309"/>
      <c r="C193" s="147"/>
      <c r="D193" s="6"/>
      <c r="E193" s="40"/>
      <c r="F193" s="17"/>
      <c r="G193" s="81"/>
      <c r="H193" s="168"/>
      <c r="I193" s="152"/>
      <c r="J193" s="18"/>
      <c r="K193" s="19"/>
      <c r="L193" s="230"/>
      <c r="P193" s="13"/>
      <c r="Q193" s="13"/>
    </row>
    <row r="194" spans="1:17" ht="27.95" customHeight="1">
      <c r="A194" s="1304"/>
      <c r="B194" s="1307" t="s">
        <v>125</v>
      </c>
      <c r="C194" s="145" t="s">
        <v>126</v>
      </c>
      <c r="D194" s="4" t="s">
        <v>3</v>
      </c>
      <c r="E194" s="38">
        <v>10</v>
      </c>
      <c r="F194" s="10">
        <v>5.9055</v>
      </c>
      <c r="G194" s="79">
        <v>3.2818499999999999E-4</v>
      </c>
      <c r="H194" s="166">
        <v>10</v>
      </c>
      <c r="I194" s="150" t="s">
        <v>628</v>
      </c>
      <c r="J194" s="11">
        <v>5.91</v>
      </c>
      <c r="K194" s="12">
        <f>J194*$K$2*((100-$K$1)/100)</f>
        <v>531.9</v>
      </c>
      <c r="L194" s="228"/>
      <c r="P194" s="13"/>
      <c r="Q194" s="13"/>
    </row>
    <row r="195" spans="1:17" ht="27.95" customHeight="1">
      <c r="A195" s="1305"/>
      <c r="B195" s="1308"/>
      <c r="C195" s="146" t="s">
        <v>127</v>
      </c>
      <c r="D195" s="5" t="s">
        <v>5</v>
      </c>
      <c r="E195" s="39">
        <v>10</v>
      </c>
      <c r="F195" s="14">
        <v>9.5975999999999999</v>
      </c>
      <c r="G195" s="80">
        <v>3.2818499999999999E-4</v>
      </c>
      <c r="H195" s="167">
        <v>10</v>
      </c>
      <c r="I195" s="151" t="s">
        <v>628</v>
      </c>
      <c r="J195" s="15">
        <v>9.6</v>
      </c>
      <c r="K195" s="16">
        <f>J195*$K$2*((100-$K$1)/100)</f>
        <v>864</v>
      </c>
      <c r="L195" s="229"/>
      <c r="P195" s="13"/>
      <c r="Q195" s="13"/>
    </row>
    <row r="196" spans="1:17" ht="27.95" customHeight="1" thickBot="1">
      <c r="A196" s="1306"/>
      <c r="B196" s="1309"/>
      <c r="C196" s="215"/>
      <c r="D196" s="7"/>
      <c r="E196" s="57"/>
      <c r="F196" s="57"/>
      <c r="G196" s="81"/>
      <c r="H196" s="168"/>
      <c r="I196" s="365"/>
      <c r="J196" s="25"/>
      <c r="K196" s="19"/>
      <c r="L196" s="230"/>
      <c r="P196" s="13"/>
      <c r="Q196" s="13"/>
    </row>
    <row r="197" spans="1:17" ht="27.95" customHeight="1">
      <c r="A197" s="1304"/>
      <c r="B197" s="1307" t="s">
        <v>128</v>
      </c>
      <c r="C197" s="145" t="s">
        <v>129</v>
      </c>
      <c r="D197" s="4" t="s">
        <v>3</v>
      </c>
      <c r="E197" s="38">
        <v>10</v>
      </c>
      <c r="F197" s="10">
        <v>6.4530000000000003</v>
      </c>
      <c r="G197" s="79">
        <v>3.2818499999999999E-4</v>
      </c>
      <c r="H197" s="166">
        <v>10</v>
      </c>
      <c r="I197" s="150" t="s">
        <v>628</v>
      </c>
      <c r="J197" s="11">
        <v>6.45</v>
      </c>
      <c r="K197" s="12">
        <f>J197*$K$2*((100-$K$1)/100)</f>
        <v>580.5</v>
      </c>
      <c r="L197" s="228"/>
      <c r="P197" s="13"/>
      <c r="Q197" s="13"/>
    </row>
    <row r="198" spans="1:17" ht="27.95" customHeight="1">
      <c r="A198" s="1305"/>
      <c r="B198" s="1308"/>
      <c r="C198" s="146" t="s">
        <v>1759</v>
      </c>
      <c r="D198" s="5" t="s">
        <v>1765</v>
      </c>
      <c r="E198" s="39">
        <v>10</v>
      </c>
      <c r="F198" s="14">
        <v>7.176000000000001</v>
      </c>
      <c r="H198" s="167">
        <v>10</v>
      </c>
      <c r="I198" s="655" t="s">
        <v>628</v>
      </c>
      <c r="J198" s="15">
        <v>7.18</v>
      </c>
      <c r="K198" s="16">
        <f>J198*$K$2*((100-$K$1)/100)</f>
        <v>646.19999999999993</v>
      </c>
      <c r="L198" s="229"/>
      <c r="O198" s="504"/>
      <c r="P198" s="13"/>
      <c r="Q198" s="13"/>
    </row>
    <row r="199" spans="1:17" ht="27.95" customHeight="1" thickBot="1">
      <c r="A199" s="1306"/>
      <c r="B199" s="1309"/>
      <c r="C199" s="147"/>
      <c r="D199" s="6"/>
      <c r="E199" s="40"/>
      <c r="F199" s="17"/>
      <c r="G199" s="81"/>
      <c r="H199" s="168"/>
      <c r="I199" s="152"/>
      <c r="J199" s="18"/>
      <c r="K199" s="19"/>
      <c r="L199" s="230"/>
      <c r="P199" s="13"/>
      <c r="Q199" s="13"/>
    </row>
    <row r="200" spans="1:17" ht="27.95" customHeight="1">
      <c r="A200" s="1304"/>
      <c r="B200" s="1310" t="s">
        <v>130</v>
      </c>
      <c r="C200" s="145" t="s">
        <v>131</v>
      </c>
      <c r="D200" s="4" t="s">
        <v>3</v>
      </c>
      <c r="E200" s="38">
        <v>10</v>
      </c>
      <c r="F200" s="10">
        <v>6.1659000000000006</v>
      </c>
      <c r="G200" s="79">
        <v>3.2818499999999999E-4</v>
      </c>
      <c r="H200" s="166">
        <v>10</v>
      </c>
      <c r="I200" s="150" t="s">
        <v>628</v>
      </c>
      <c r="J200" s="11">
        <v>6.17</v>
      </c>
      <c r="K200" s="12">
        <f>J200*$K$2*((100-$K$1)/100)</f>
        <v>555.29999999999995</v>
      </c>
      <c r="L200" s="228"/>
      <c r="P200" s="13"/>
      <c r="Q200" s="13"/>
    </row>
    <row r="201" spans="1:17" ht="27.95" customHeight="1">
      <c r="A201" s="1305"/>
      <c r="B201" s="1295"/>
      <c r="C201" s="146" t="s">
        <v>132</v>
      </c>
      <c r="D201" s="5" t="s">
        <v>5</v>
      </c>
      <c r="E201" s="39">
        <v>10</v>
      </c>
      <c r="F201" s="14">
        <v>9.4809999999999999</v>
      </c>
      <c r="G201" s="80">
        <v>3.2818499999999999E-4</v>
      </c>
      <c r="H201" s="167">
        <v>10</v>
      </c>
      <c r="I201" s="151" t="s">
        <v>628</v>
      </c>
      <c r="J201" s="15">
        <v>9.48</v>
      </c>
      <c r="K201" s="16">
        <f>J201*$K$2*((100-$K$1)/100)</f>
        <v>853.2</v>
      </c>
      <c r="L201" s="229"/>
      <c r="P201" s="13"/>
      <c r="Q201" s="13"/>
    </row>
    <row r="202" spans="1:17" ht="27.95" customHeight="1" thickBot="1">
      <c r="A202" s="1306"/>
      <c r="B202" s="1311"/>
      <c r="C202" s="215"/>
      <c r="D202" s="7"/>
      <c r="E202" s="57"/>
      <c r="F202" s="57"/>
      <c r="G202" s="81"/>
      <c r="H202" s="168"/>
      <c r="I202" s="365"/>
      <c r="J202" s="25"/>
      <c r="K202" s="35"/>
      <c r="L202" s="230"/>
      <c r="P202" s="13"/>
      <c r="Q202" s="13"/>
    </row>
    <row r="203" spans="1:17" ht="27.95" customHeight="1">
      <c r="A203" s="1304"/>
      <c r="B203" s="1307" t="s">
        <v>133</v>
      </c>
      <c r="C203" s="145" t="s">
        <v>134</v>
      </c>
      <c r="D203" s="4" t="s">
        <v>3</v>
      </c>
      <c r="E203" s="38">
        <v>10</v>
      </c>
      <c r="F203" s="10">
        <v>6.8850000000000007</v>
      </c>
      <c r="G203" s="79">
        <v>3.2818499999999999E-4</v>
      </c>
      <c r="H203" s="166">
        <v>10</v>
      </c>
      <c r="I203" s="150" t="s">
        <v>628</v>
      </c>
      <c r="J203" s="11">
        <v>6.89</v>
      </c>
      <c r="K203" s="12">
        <f>J203*$K$2*((100-$K$1)/100)</f>
        <v>620.1</v>
      </c>
      <c r="L203" s="228"/>
      <c r="P203" s="13"/>
      <c r="Q203" s="13"/>
    </row>
    <row r="204" spans="1:17" ht="27.95" customHeight="1">
      <c r="A204" s="1305"/>
      <c r="B204" s="1308"/>
      <c r="C204" s="146" t="s">
        <v>1760</v>
      </c>
      <c r="D204" s="5" t="s">
        <v>1765</v>
      </c>
      <c r="E204" s="39">
        <v>10</v>
      </c>
      <c r="F204" s="14">
        <v>6.944</v>
      </c>
      <c r="H204" s="167">
        <v>10</v>
      </c>
      <c r="I204" s="655" t="s">
        <v>628</v>
      </c>
      <c r="J204" s="15">
        <v>6.94</v>
      </c>
      <c r="K204" s="16">
        <f>J204*$K$2*((100-$K$1)/100)</f>
        <v>624.6</v>
      </c>
      <c r="L204" s="229"/>
      <c r="O204" s="504"/>
      <c r="P204" s="13"/>
      <c r="Q204" s="13"/>
    </row>
    <row r="205" spans="1:17" ht="27.95" customHeight="1" thickBot="1">
      <c r="A205" s="1306"/>
      <c r="B205" s="1309"/>
      <c r="C205" s="147"/>
      <c r="D205" s="6"/>
      <c r="E205" s="40"/>
      <c r="F205" s="17"/>
      <c r="G205" s="81"/>
      <c r="H205" s="168"/>
      <c r="I205" s="152"/>
      <c r="J205" s="18"/>
      <c r="K205" s="19"/>
      <c r="L205" s="230"/>
      <c r="P205" s="13"/>
      <c r="Q205" s="13"/>
    </row>
    <row r="206" spans="1:17" ht="27.95" customHeight="1">
      <c r="A206" s="1304"/>
      <c r="B206" s="1307" t="s">
        <v>135</v>
      </c>
      <c r="C206" s="145" t="s">
        <v>136</v>
      </c>
      <c r="D206" s="4" t="s">
        <v>3</v>
      </c>
      <c r="E206" s="38">
        <v>10</v>
      </c>
      <c r="F206" s="10">
        <v>155</v>
      </c>
      <c r="G206" s="79">
        <v>3.2818499999999999E-4</v>
      </c>
      <c r="H206" s="166">
        <v>10</v>
      </c>
      <c r="I206" s="150" t="s">
        <v>628</v>
      </c>
      <c r="J206" s="11">
        <v>5.67</v>
      </c>
      <c r="K206" s="12">
        <f>J206*$K$2*((100-$K$1)/100)</f>
        <v>510.3</v>
      </c>
      <c r="L206" s="228"/>
      <c r="P206" s="13"/>
      <c r="Q206" s="13"/>
    </row>
    <row r="207" spans="1:17" ht="27.95" customHeight="1">
      <c r="A207" s="1305"/>
      <c r="B207" s="1308"/>
      <c r="C207" s="146" t="s">
        <v>137</v>
      </c>
      <c r="D207" s="5" t="s">
        <v>5</v>
      </c>
      <c r="E207" s="39">
        <v>10</v>
      </c>
      <c r="F207" s="14">
        <v>9.2070000000000007</v>
      </c>
      <c r="G207" s="80">
        <v>3.2818499999999999E-4</v>
      </c>
      <c r="H207" s="167">
        <v>10</v>
      </c>
      <c r="I207" s="151" t="s">
        <v>628</v>
      </c>
      <c r="J207" s="15">
        <v>9.2100000000000009</v>
      </c>
      <c r="K207" s="16">
        <f>J207*$K$2*((100-$K$1)/100)</f>
        <v>828.90000000000009</v>
      </c>
      <c r="L207" s="229"/>
      <c r="P207" s="13"/>
      <c r="Q207" s="13"/>
    </row>
    <row r="208" spans="1:17" ht="27.95" customHeight="1" thickBot="1">
      <c r="A208" s="1306"/>
      <c r="B208" s="1309"/>
      <c r="C208" s="147"/>
      <c r="D208" s="6"/>
      <c r="E208" s="40"/>
      <c r="F208" s="17"/>
      <c r="G208" s="81"/>
      <c r="H208" s="168"/>
      <c r="I208" s="152"/>
      <c r="J208" s="18"/>
      <c r="K208" s="19"/>
      <c r="L208" s="230"/>
      <c r="P208" s="13"/>
      <c r="Q208" s="13"/>
    </row>
    <row r="209" spans="1:17" ht="27.95" customHeight="1">
      <c r="A209" s="1304"/>
      <c r="B209" s="1307" t="s">
        <v>138</v>
      </c>
      <c r="C209" s="145" t="s">
        <v>139</v>
      </c>
      <c r="D209" s="4" t="s">
        <v>3</v>
      </c>
      <c r="E209" s="38">
        <v>10</v>
      </c>
      <c r="F209" s="10">
        <v>6.3630000000000004</v>
      </c>
      <c r="G209" s="79">
        <v>3.2818499999999999E-4</v>
      </c>
      <c r="H209" s="166">
        <v>10</v>
      </c>
      <c r="I209" s="150" t="s">
        <v>628</v>
      </c>
      <c r="J209" s="11">
        <v>6.36</v>
      </c>
      <c r="K209" s="12">
        <f>J209*$K$2*((100-$K$1)/100)</f>
        <v>572.4</v>
      </c>
      <c r="L209" s="228"/>
      <c r="P209" s="13"/>
      <c r="Q209" s="13"/>
    </row>
    <row r="210" spans="1:17" ht="27.95" customHeight="1">
      <c r="A210" s="1305"/>
      <c r="B210" s="1308"/>
      <c r="C210" s="126" t="s">
        <v>1761</v>
      </c>
      <c r="D210" s="667" t="s">
        <v>1766</v>
      </c>
      <c r="E210" s="58">
        <v>10</v>
      </c>
      <c r="F210" s="58">
        <v>6.4720000000000004</v>
      </c>
      <c r="H210" s="167">
        <v>10</v>
      </c>
      <c r="I210" s="656">
        <v>80</v>
      </c>
      <c r="J210" s="30">
        <v>6.47</v>
      </c>
      <c r="K210" s="31">
        <f>J210*$K$2*((100-$K$1)/100)</f>
        <v>582.29999999999995</v>
      </c>
      <c r="L210" s="229"/>
      <c r="O210" s="504"/>
      <c r="P210" s="13"/>
      <c r="Q210" s="13"/>
    </row>
    <row r="211" spans="1:17" ht="27.95" customHeight="1" thickBot="1">
      <c r="A211" s="1306"/>
      <c r="B211" s="1309"/>
      <c r="C211" s="215"/>
      <c r="D211" s="7"/>
      <c r="E211" s="57"/>
      <c r="F211" s="57"/>
      <c r="G211" s="81"/>
      <c r="H211" s="168"/>
      <c r="I211" s="365"/>
      <c r="J211" s="25"/>
      <c r="K211" s="35"/>
      <c r="L211" s="230"/>
      <c r="P211" s="13"/>
      <c r="Q211" s="13"/>
    </row>
    <row r="212" spans="1:17" ht="27.95" customHeight="1" thickBot="1">
      <c r="A212" s="1315" t="s">
        <v>176</v>
      </c>
      <c r="B212" s="1316"/>
      <c r="C212" s="1316"/>
      <c r="D212" s="1316"/>
      <c r="E212" s="1316"/>
      <c r="F212" s="1316"/>
      <c r="G212" s="1316"/>
      <c r="H212" s="1316"/>
      <c r="I212" s="1316"/>
      <c r="J212" s="1316"/>
      <c r="K212" s="1317"/>
      <c r="L212" s="367"/>
      <c r="P212" s="13"/>
      <c r="Q212" s="13"/>
    </row>
    <row r="213" spans="1:17" ht="27.95" customHeight="1">
      <c r="A213" s="1318"/>
      <c r="B213" s="1312" t="s">
        <v>140</v>
      </c>
      <c r="C213" s="145" t="s">
        <v>141</v>
      </c>
      <c r="D213" s="1" t="s">
        <v>142</v>
      </c>
      <c r="E213" s="3" t="s">
        <v>2239</v>
      </c>
      <c r="F213" s="3">
        <v>131</v>
      </c>
      <c r="G213" s="79">
        <v>4.3757999999999997E-4</v>
      </c>
      <c r="H213" s="166"/>
      <c r="I213" s="150" t="s">
        <v>639</v>
      </c>
      <c r="J213" s="264">
        <v>7.125</v>
      </c>
      <c r="K213" s="68">
        <f>J213*$K$2*((100-$K$1)/100)</f>
        <v>641.25</v>
      </c>
      <c r="L213" s="228"/>
      <c r="P213" s="13"/>
      <c r="Q213" s="13"/>
    </row>
    <row r="214" spans="1:17" ht="27.95" customHeight="1">
      <c r="A214" s="1319"/>
      <c r="B214" s="1313"/>
      <c r="C214" s="1186" t="s">
        <v>2238</v>
      </c>
      <c r="D214" s="8" t="s">
        <v>142</v>
      </c>
      <c r="E214" s="1187" t="s">
        <v>2240</v>
      </c>
      <c r="F214" s="58">
        <v>131</v>
      </c>
      <c r="G214" s="80">
        <v>4.3757999999999997E-4</v>
      </c>
      <c r="H214" s="167"/>
      <c r="I214" s="364" t="s">
        <v>639</v>
      </c>
      <c r="J214" s="15">
        <v>7.9</v>
      </c>
      <c r="K214" s="69">
        <f>J214*$K$2*((100-$K$1)/100)</f>
        <v>711</v>
      </c>
      <c r="L214" s="229"/>
      <c r="O214" s="504" t="s">
        <v>1478</v>
      </c>
      <c r="P214" s="13"/>
      <c r="Q214" s="13"/>
    </row>
    <row r="215" spans="1:17" ht="27.95" customHeight="1" thickBot="1">
      <c r="A215" s="1320"/>
      <c r="B215" s="1314"/>
      <c r="C215" s="123"/>
      <c r="D215" s="98"/>
      <c r="E215" s="78"/>
      <c r="F215" s="78"/>
      <c r="H215" s="169"/>
      <c r="I215" s="203"/>
      <c r="J215" s="499"/>
      <c r="K215" s="77"/>
      <c r="L215" s="252"/>
      <c r="P215" s="13"/>
      <c r="Q215" s="13"/>
    </row>
    <row r="216" spans="1:17" ht="27.95" customHeight="1">
      <c r="A216" s="1358"/>
      <c r="B216" s="1355" t="s">
        <v>1480</v>
      </c>
      <c r="C216" s="125" t="s">
        <v>1481</v>
      </c>
      <c r="D216" s="122"/>
      <c r="E216" s="32"/>
      <c r="F216" s="32"/>
      <c r="G216" s="84">
        <v>4.3757999999999997E-4</v>
      </c>
      <c r="H216" s="166"/>
      <c r="I216" s="507">
        <v>60</v>
      </c>
      <c r="J216" s="264">
        <v>8.01</v>
      </c>
      <c r="K216" s="508">
        <f>J216*$K$2*((100-$K$1)/100)</f>
        <v>720.9</v>
      </c>
      <c r="L216" s="228"/>
      <c r="O216" s="504"/>
      <c r="P216" s="13"/>
      <c r="Q216" s="13"/>
    </row>
    <row r="217" spans="1:17" ht="27.95" customHeight="1">
      <c r="A217" s="1359"/>
      <c r="B217" s="1356"/>
      <c r="C217" s="126"/>
      <c r="D217" s="8"/>
      <c r="E217" s="58"/>
      <c r="F217" s="58"/>
      <c r="G217" s="82"/>
      <c r="H217" s="167"/>
      <c r="I217" s="364"/>
      <c r="J217" s="500"/>
      <c r="K217" s="501"/>
      <c r="L217" s="229"/>
      <c r="P217" s="13"/>
      <c r="Q217" s="13"/>
    </row>
    <row r="218" spans="1:17" ht="27.95" customHeight="1" thickBot="1">
      <c r="A218" s="1360"/>
      <c r="B218" s="1357"/>
      <c r="C218" s="215"/>
      <c r="D218" s="7"/>
      <c r="E218" s="57"/>
      <c r="F218" s="57"/>
      <c r="G218" s="83"/>
      <c r="H218" s="168"/>
      <c r="I218" s="365"/>
      <c r="J218" s="502"/>
      <c r="K218" s="503"/>
      <c r="L218" s="230"/>
      <c r="P218" s="13"/>
      <c r="Q218" s="13"/>
    </row>
    <row r="219" spans="1:17" ht="30.85" customHeight="1">
      <c r="A219" s="1379"/>
      <c r="B219" s="1296" t="s">
        <v>146</v>
      </c>
      <c r="C219" s="27" t="s">
        <v>147</v>
      </c>
      <c r="D219" s="2" t="s">
        <v>3</v>
      </c>
      <c r="E219" s="506">
        <v>10</v>
      </c>
      <c r="F219" s="506">
        <v>211.87</v>
      </c>
      <c r="G219" s="80">
        <v>3.2818499999999999E-4</v>
      </c>
      <c r="H219" s="171">
        <v>10</v>
      </c>
      <c r="I219" s="194" t="s">
        <v>628</v>
      </c>
      <c r="J219" s="277">
        <v>10.811</v>
      </c>
      <c r="K219" s="113">
        <f>J219*$K$2*((100-$K$1)/100)</f>
        <v>972.99</v>
      </c>
      <c r="L219" s="231"/>
      <c r="P219" s="13"/>
      <c r="Q219" s="13"/>
    </row>
    <row r="220" spans="1:17" ht="27.95" customHeight="1">
      <c r="A220" s="1305"/>
      <c r="B220" s="1308"/>
      <c r="C220" s="146" t="s">
        <v>148</v>
      </c>
      <c r="D220" s="5" t="s">
        <v>5</v>
      </c>
      <c r="E220" s="39">
        <v>10</v>
      </c>
      <c r="F220" s="39">
        <v>334.40800000000002</v>
      </c>
      <c r="G220" s="80">
        <v>4.1023124999999997E-4</v>
      </c>
      <c r="H220" s="167">
        <v>8</v>
      </c>
      <c r="I220" s="151" t="s">
        <v>629</v>
      </c>
      <c r="J220" s="15">
        <v>14.154999999999999</v>
      </c>
      <c r="K220" s="69">
        <f>J220*$K$2*((100-$K$1)/100)</f>
        <v>1273.95</v>
      </c>
      <c r="L220" s="229"/>
      <c r="P220" s="13"/>
      <c r="Q220" s="13"/>
    </row>
    <row r="221" spans="1:17" ht="27.95" customHeight="1" thickBot="1">
      <c r="A221" s="1306"/>
      <c r="B221" s="1309"/>
      <c r="C221" s="147"/>
      <c r="D221" s="6"/>
      <c r="E221" s="40"/>
      <c r="F221" s="40"/>
      <c r="G221" s="81"/>
      <c r="H221" s="168"/>
      <c r="I221" s="152"/>
      <c r="J221" s="18"/>
      <c r="K221" s="70"/>
      <c r="L221" s="230"/>
      <c r="P221" s="13"/>
      <c r="Q221" s="13"/>
    </row>
    <row r="222" spans="1:17" ht="27.95" customHeight="1">
      <c r="A222" s="1304"/>
      <c r="B222" s="1307" t="s">
        <v>143</v>
      </c>
      <c r="C222" s="145" t="s">
        <v>144</v>
      </c>
      <c r="D222" s="4" t="s">
        <v>3</v>
      </c>
      <c r="E222" s="38">
        <v>10</v>
      </c>
      <c r="F222" s="38">
        <v>224.42600000000002</v>
      </c>
      <c r="G222" s="79">
        <v>4.1023124999999997E-4</v>
      </c>
      <c r="H222" s="166">
        <v>8</v>
      </c>
      <c r="I222" s="150" t="s">
        <v>629</v>
      </c>
      <c r="J222" s="11">
        <v>11.346</v>
      </c>
      <c r="K222" s="68">
        <f>J222*$K$2*((100-$K$1)/100)</f>
        <v>1021.14</v>
      </c>
      <c r="L222" s="228"/>
      <c r="P222" s="13"/>
      <c r="Q222" s="13"/>
    </row>
    <row r="223" spans="1:17" ht="27.95" customHeight="1">
      <c r="A223" s="1305"/>
      <c r="B223" s="1308"/>
      <c r="C223" s="146" t="s">
        <v>145</v>
      </c>
      <c r="D223" s="5" t="s">
        <v>5</v>
      </c>
      <c r="E223" s="39">
        <v>10</v>
      </c>
      <c r="F223" s="39">
        <v>343.65700000000004</v>
      </c>
      <c r="G223" s="80">
        <v>5.46975E-4</v>
      </c>
      <c r="H223" s="167">
        <v>6</v>
      </c>
      <c r="I223" s="151" t="s">
        <v>630</v>
      </c>
      <c r="J223" s="15">
        <v>14.762999999999998</v>
      </c>
      <c r="K223" s="69">
        <f>J223*$K$2*((100-$K$1)/100)</f>
        <v>1328.6699999999998</v>
      </c>
      <c r="L223" s="229"/>
      <c r="P223" s="13"/>
      <c r="Q223" s="13"/>
    </row>
    <row r="224" spans="1:17" ht="27.95" customHeight="1" thickBot="1">
      <c r="A224" s="1306"/>
      <c r="B224" s="1309"/>
      <c r="C224" s="147"/>
      <c r="D224" s="6"/>
      <c r="E224" s="40"/>
      <c r="F224" s="40"/>
      <c r="G224" s="81"/>
      <c r="H224" s="168"/>
      <c r="I224" s="152"/>
      <c r="J224" s="18"/>
      <c r="K224" s="70"/>
      <c r="L224" s="230"/>
      <c r="P224" s="13"/>
      <c r="Q224" s="13"/>
    </row>
    <row r="225" spans="1:17" ht="27.95" customHeight="1">
      <c r="A225" s="1304"/>
      <c r="B225" s="1307" t="s">
        <v>152</v>
      </c>
      <c r="C225" s="145" t="s">
        <v>153</v>
      </c>
      <c r="D225" s="4" t="s">
        <v>3</v>
      </c>
      <c r="E225" s="38">
        <v>10</v>
      </c>
      <c r="F225" s="38">
        <v>220</v>
      </c>
      <c r="G225" s="79">
        <v>3.2818499999999999E-4</v>
      </c>
      <c r="H225" s="166">
        <v>10</v>
      </c>
      <c r="I225" s="150" t="s">
        <v>628</v>
      </c>
      <c r="J225" s="11">
        <v>11.4557</v>
      </c>
      <c r="K225" s="68">
        <f t="shared" ref="K225:K230" si="9">J225*$K$2*((100-$K$1)/100)</f>
        <v>1031.0129999999999</v>
      </c>
      <c r="L225" s="228"/>
      <c r="P225" s="13"/>
      <c r="Q225" s="13"/>
    </row>
    <row r="226" spans="1:17" ht="27.95" customHeight="1">
      <c r="A226" s="1305"/>
      <c r="B226" s="1308"/>
      <c r="C226" s="146" t="s">
        <v>154</v>
      </c>
      <c r="D226" s="5" t="s">
        <v>5</v>
      </c>
      <c r="E226" s="39">
        <v>10</v>
      </c>
      <c r="F226" s="39">
        <v>335</v>
      </c>
      <c r="G226" s="80">
        <v>4.1023124999999997E-4</v>
      </c>
      <c r="H226" s="167">
        <v>8</v>
      </c>
      <c r="I226" s="151" t="s">
        <v>629</v>
      </c>
      <c r="J226" s="129">
        <v>14.98</v>
      </c>
      <c r="K226" s="69">
        <f t="shared" si="9"/>
        <v>1348.2</v>
      </c>
      <c r="L226" s="229"/>
      <c r="P226" s="13"/>
      <c r="Q226" s="13"/>
    </row>
    <row r="227" spans="1:17" ht="27.95" customHeight="1" thickBot="1">
      <c r="A227" s="1306"/>
      <c r="B227" s="1309"/>
      <c r="C227" s="215" t="s">
        <v>1763</v>
      </c>
      <c r="D227" s="666" t="s">
        <v>1765</v>
      </c>
      <c r="E227" s="57">
        <v>10</v>
      </c>
      <c r="F227" s="57">
        <v>212.8</v>
      </c>
      <c r="G227" s="81"/>
      <c r="H227" s="168">
        <v>10</v>
      </c>
      <c r="I227" s="658">
        <v>80</v>
      </c>
      <c r="J227" s="25">
        <v>11.763999999999999</v>
      </c>
      <c r="K227" s="657">
        <f t="shared" si="9"/>
        <v>1058.76</v>
      </c>
      <c r="L227" s="252"/>
      <c r="O227" s="504"/>
      <c r="P227" s="13"/>
      <c r="Q227" s="13"/>
    </row>
    <row r="228" spans="1:17" ht="27.95" customHeight="1">
      <c r="A228" s="1304"/>
      <c r="B228" s="1307" t="s">
        <v>149</v>
      </c>
      <c r="C228" s="145" t="s">
        <v>150</v>
      </c>
      <c r="D228" s="4" t="s">
        <v>3</v>
      </c>
      <c r="E228" s="38">
        <v>10</v>
      </c>
      <c r="F228" s="38">
        <v>232</v>
      </c>
      <c r="G228" s="79">
        <v>4.1023124999999997E-4</v>
      </c>
      <c r="H228" s="166">
        <v>8</v>
      </c>
      <c r="I228" s="150" t="s">
        <v>629</v>
      </c>
      <c r="J228" s="11">
        <v>11.5227</v>
      </c>
      <c r="K228" s="68">
        <f t="shared" si="9"/>
        <v>1037.0430000000001</v>
      </c>
      <c r="L228" s="228"/>
      <c r="P228" s="13"/>
      <c r="Q228" s="13"/>
    </row>
    <row r="229" spans="1:17" ht="27.95" customHeight="1">
      <c r="A229" s="1305"/>
      <c r="B229" s="1308"/>
      <c r="C229" s="146" t="s">
        <v>151</v>
      </c>
      <c r="D229" s="5" t="s">
        <v>5</v>
      </c>
      <c r="E229" s="39">
        <v>10</v>
      </c>
      <c r="F229" s="39">
        <v>345</v>
      </c>
      <c r="G229" s="80">
        <v>5.46975E-4</v>
      </c>
      <c r="H229" s="167">
        <v>6</v>
      </c>
      <c r="I229" s="151" t="s">
        <v>630</v>
      </c>
      <c r="J229" s="15">
        <v>14.858000000000001</v>
      </c>
      <c r="K229" s="69">
        <f t="shared" si="9"/>
        <v>1337.22</v>
      </c>
      <c r="L229" s="229"/>
      <c r="P229" s="13"/>
      <c r="Q229" s="13"/>
    </row>
    <row r="230" spans="1:17" ht="27.95" customHeight="1" thickBot="1">
      <c r="A230" s="1306"/>
      <c r="B230" s="1309"/>
      <c r="C230" s="147" t="s">
        <v>1762</v>
      </c>
      <c r="D230" s="6" t="s">
        <v>1766</v>
      </c>
      <c r="E230" s="40">
        <v>10</v>
      </c>
      <c r="F230" s="40">
        <v>236.68</v>
      </c>
      <c r="G230" s="81"/>
      <c r="H230" s="168">
        <v>8</v>
      </c>
      <c r="I230" s="659" t="s">
        <v>629</v>
      </c>
      <c r="J230" s="18">
        <v>12.486499999999999</v>
      </c>
      <c r="K230" s="70">
        <f t="shared" si="9"/>
        <v>1123.7849999999999</v>
      </c>
      <c r="L230" s="230"/>
      <c r="O230" s="504"/>
      <c r="P230" s="13"/>
      <c r="Q230" s="13"/>
    </row>
    <row r="231" spans="1:17" ht="27.95" customHeight="1" thickBot="1">
      <c r="A231" s="1315" t="s">
        <v>181</v>
      </c>
      <c r="B231" s="1316"/>
      <c r="C231" s="1316"/>
      <c r="D231" s="1316"/>
      <c r="E231" s="1316"/>
      <c r="F231" s="1316"/>
      <c r="G231" s="1316"/>
      <c r="H231" s="1316"/>
      <c r="I231" s="1316"/>
      <c r="J231" s="1316"/>
      <c r="K231" s="1324"/>
      <c r="L231" s="369"/>
      <c r="P231" s="13"/>
      <c r="Q231" s="13"/>
    </row>
    <row r="232" spans="1:17" ht="27.95" customHeight="1">
      <c r="A232" s="1297"/>
      <c r="B232" s="1412" t="s">
        <v>182</v>
      </c>
      <c r="C232" s="145" t="s">
        <v>117</v>
      </c>
      <c r="D232" s="4" t="s">
        <v>3</v>
      </c>
      <c r="E232" s="10"/>
      <c r="F232" s="20">
        <v>363</v>
      </c>
      <c r="G232" s="84">
        <v>3.003E-3</v>
      </c>
      <c r="H232" s="166"/>
      <c r="I232" s="150" t="s">
        <v>632</v>
      </c>
      <c r="J232" s="11">
        <v>19.697400000000002</v>
      </c>
      <c r="K232" s="12">
        <f t="shared" ref="K232:K239" si="10">J232*$K$2*((100-$K$1)/100)</f>
        <v>1772.7660000000001</v>
      </c>
      <c r="L232" s="228"/>
      <c r="P232" s="13"/>
      <c r="Q232" s="13"/>
    </row>
    <row r="233" spans="1:17" ht="27.95" customHeight="1">
      <c r="A233" s="1298"/>
      <c r="B233" s="1413"/>
      <c r="C233" s="146"/>
      <c r="D233" s="5"/>
      <c r="E233" s="14"/>
      <c r="F233" s="21"/>
      <c r="G233" s="82">
        <v>3.003E-3</v>
      </c>
      <c r="H233" s="167"/>
      <c r="I233" s="151"/>
      <c r="J233" s="15"/>
      <c r="K233" s="16"/>
      <c r="L233" s="229"/>
      <c r="P233" s="13"/>
      <c r="Q233" s="13"/>
    </row>
    <row r="234" spans="1:17" ht="27.95" customHeight="1">
      <c r="A234" s="1298"/>
      <c r="B234" s="1413" t="s">
        <v>183</v>
      </c>
      <c r="C234" s="146" t="s">
        <v>119</v>
      </c>
      <c r="D234" s="5" t="s">
        <v>3</v>
      </c>
      <c r="E234" s="14"/>
      <c r="F234" s="21">
        <v>351</v>
      </c>
      <c r="G234" s="82">
        <v>3.003E-3</v>
      </c>
      <c r="H234" s="167"/>
      <c r="I234" s="151" t="s">
        <v>632</v>
      </c>
      <c r="J234" s="15">
        <v>18.3568</v>
      </c>
      <c r="K234" s="16">
        <f t="shared" si="10"/>
        <v>1652.1120000000001</v>
      </c>
      <c r="L234" s="229"/>
      <c r="P234" s="13"/>
      <c r="Q234" s="13"/>
    </row>
    <row r="235" spans="1:17" ht="27.95" customHeight="1" thickBot="1">
      <c r="A235" s="1303"/>
      <c r="B235" s="1414"/>
      <c r="C235" s="62"/>
      <c r="D235" s="63"/>
      <c r="E235" s="114"/>
      <c r="F235" s="64"/>
      <c r="G235" s="110">
        <v>3.003E-3</v>
      </c>
      <c r="H235" s="169"/>
      <c r="I235" s="153"/>
      <c r="J235" s="129"/>
      <c r="K235" s="130"/>
      <c r="L235" s="252"/>
      <c r="P235" s="13"/>
      <c r="Q235" s="13"/>
    </row>
    <row r="236" spans="1:17" ht="27.95" customHeight="1">
      <c r="A236" s="1297"/>
      <c r="B236" s="1412" t="s">
        <v>184</v>
      </c>
      <c r="C236" s="145" t="s">
        <v>116</v>
      </c>
      <c r="D236" s="4" t="s">
        <v>3</v>
      </c>
      <c r="E236" s="10"/>
      <c r="F236" s="20">
        <v>529</v>
      </c>
      <c r="G236" s="84">
        <v>3.6960000000000001E-3</v>
      </c>
      <c r="H236" s="166"/>
      <c r="I236" s="150" t="s">
        <v>632</v>
      </c>
      <c r="J236" s="61">
        <v>28.54</v>
      </c>
      <c r="K236" s="68">
        <f t="shared" si="10"/>
        <v>2568.6</v>
      </c>
      <c r="L236" s="228"/>
      <c r="P236" s="13"/>
      <c r="Q236" s="13"/>
    </row>
    <row r="237" spans="1:17" ht="27.95" customHeight="1">
      <c r="A237" s="1298"/>
      <c r="B237" s="1413"/>
      <c r="C237" s="146" t="s">
        <v>611</v>
      </c>
      <c r="D237" s="5" t="s">
        <v>5</v>
      </c>
      <c r="E237" s="14"/>
      <c r="F237" s="21">
        <v>755</v>
      </c>
      <c r="G237" s="82">
        <v>3.6960000000000001E-3</v>
      </c>
      <c r="H237" s="167"/>
      <c r="I237" s="151" t="s">
        <v>632</v>
      </c>
      <c r="J237" s="60">
        <v>36.161999999999999</v>
      </c>
      <c r="K237" s="69">
        <f t="shared" si="10"/>
        <v>3254.58</v>
      </c>
      <c r="L237" s="229"/>
      <c r="P237" s="13"/>
      <c r="Q237" s="13"/>
    </row>
    <row r="238" spans="1:17" ht="27.95" customHeight="1">
      <c r="A238" s="1298"/>
      <c r="B238" s="1413" t="s">
        <v>185</v>
      </c>
      <c r="C238" s="146" t="s">
        <v>118</v>
      </c>
      <c r="D238" s="5" t="s">
        <v>3</v>
      </c>
      <c r="E238" s="14"/>
      <c r="F238" s="21">
        <v>498</v>
      </c>
      <c r="G238" s="82">
        <v>3.6960000000000001E-3</v>
      </c>
      <c r="H238" s="167"/>
      <c r="I238" s="151" t="s">
        <v>632</v>
      </c>
      <c r="J238" s="60">
        <v>26.504999999999999</v>
      </c>
      <c r="K238" s="69">
        <f t="shared" si="10"/>
        <v>2385.4499999999998</v>
      </c>
      <c r="L238" s="229"/>
      <c r="P238" s="13"/>
      <c r="Q238" s="13"/>
    </row>
    <row r="239" spans="1:17" ht="27.95" customHeight="1" thickBot="1">
      <c r="A239" s="1299"/>
      <c r="B239" s="1460"/>
      <c r="C239" s="147" t="s">
        <v>612</v>
      </c>
      <c r="D239" s="6" t="s">
        <v>5</v>
      </c>
      <c r="E239" s="17"/>
      <c r="F239" s="22">
        <v>466</v>
      </c>
      <c r="G239" s="83">
        <v>3.6960000000000001E-3</v>
      </c>
      <c r="H239" s="170"/>
      <c r="I239" s="154" t="s">
        <v>632</v>
      </c>
      <c r="J239" s="73">
        <v>33.221499999999999</v>
      </c>
      <c r="K239" s="70">
        <f t="shared" si="10"/>
        <v>2989.9349999999999</v>
      </c>
      <c r="L239" s="230"/>
      <c r="P239" s="13"/>
      <c r="Q239" s="13"/>
    </row>
    <row r="240" spans="1:17" ht="27.95" customHeight="1" thickBot="1">
      <c r="A240" s="1323" t="s">
        <v>620</v>
      </c>
      <c r="B240" s="1324"/>
      <c r="C240" s="1324"/>
      <c r="D240" s="1324"/>
      <c r="E240" s="1324"/>
      <c r="F240" s="1324"/>
      <c r="G240" s="1324"/>
      <c r="H240" s="1324"/>
      <c r="I240" s="1324"/>
      <c r="J240" s="1324"/>
      <c r="K240" s="1316"/>
      <c r="L240" s="331"/>
      <c r="P240" s="13"/>
      <c r="Q240" s="13"/>
    </row>
    <row r="241" spans="1:17" ht="27.95" customHeight="1">
      <c r="A241" s="1304"/>
      <c r="B241" s="1307" t="s">
        <v>607</v>
      </c>
      <c r="C241" s="1041" t="s">
        <v>1368</v>
      </c>
      <c r="D241" s="4" t="s">
        <v>3</v>
      </c>
      <c r="E241" s="38">
        <v>10</v>
      </c>
      <c r="F241" s="38">
        <v>212</v>
      </c>
      <c r="G241" s="84">
        <v>2.27906E-4</v>
      </c>
      <c r="H241" s="166">
        <v>12</v>
      </c>
      <c r="I241" s="1042" t="s">
        <v>640</v>
      </c>
      <c r="J241" s="334">
        <v>12.028</v>
      </c>
      <c r="K241" s="508">
        <f t="shared" ref="K241:K254" si="11">J241*$K$2*((100-$K$1)/100)</f>
        <v>1082.52</v>
      </c>
      <c r="L241" s="708"/>
      <c r="P241" s="13"/>
      <c r="Q241" s="13"/>
    </row>
    <row r="242" spans="1:17" ht="26.25" customHeight="1">
      <c r="A242" s="1305"/>
      <c r="B242" s="1458"/>
      <c r="C242" s="1039" t="s">
        <v>608</v>
      </c>
      <c r="D242" s="1037" t="s">
        <v>5</v>
      </c>
      <c r="E242" s="1038">
        <v>10</v>
      </c>
      <c r="F242" s="1038">
        <v>330</v>
      </c>
      <c r="G242" s="924">
        <v>3.4185937500000004E-4</v>
      </c>
      <c r="H242" s="859">
        <v>8</v>
      </c>
      <c r="I242" s="1040" t="s">
        <v>629</v>
      </c>
      <c r="J242" s="861">
        <v>15.87</v>
      </c>
      <c r="K242" s="862">
        <f t="shared" si="11"/>
        <v>1428.3</v>
      </c>
      <c r="L242" s="1043"/>
      <c r="P242" s="13"/>
      <c r="Q242" s="13"/>
    </row>
    <row r="243" spans="1:17" ht="26.25" customHeight="1" thickBot="1">
      <c r="A243" s="1378"/>
      <c r="B243" s="1459"/>
      <c r="C243" s="1044"/>
      <c r="D243" s="1014"/>
      <c r="E243" s="1045"/>
      <c r="F243" s="1045"/>
      <c r="G243" s="1046"/>
      <c r="H243" s="991"/>
      <c r="I243" s="1047"/>
      <c r="J243" s="1048"/>
      <c r="K243" s="1020"/>
      <c r="L243" s="703"/>
      <c r="P243" s="13"/>
      <c r="Q243" s="13"/>
    </row>
    <row r="244" spans="1:17" ht="26.25" customHeight="1">
      <c r="A244" s="1304"/>
      <c r="B244" s="1307" t="s">
        <v>606</v>
      </c>
      <c r="C244" s="145" t="s">
        <v>1337</v>
      </c>
      <c r="D244" s="4" t="s">
        <v>3</v>
      </c>
      <c r="E244" s="38">
        <v>10</v>
      </c>
      <c r="F244" s="38">
        <v>227</v>
      </c>
      <c r="G244" s="84">
        <v>2.6156249999999997E-4</v>
      </c>
      <c r="H244" s="166">
        <v>8</v>
      </c>
      <c r="I244" s="510" t="s">
        <v>629</v>
      </c>
      <c r="J244" s="334">
        <v>12.8428</v>
      </c>
      <c r="K244" s="508">
        <f t="shared" ref="K244" si="12">J244*$K$2*((100-$K$1)/100)</f>
        <v>1155.8520000000001</v>
      </c>
      <c r="L244" s="708"/>
      <c r="P244" s="13"/>
      <c r="Q244" s="13"/>
    </row>
    <row r="245" spans="1:17" ht="24.1" customHeight="1">
      <c r="A245" s="1305"/>
      <c r="B245" s="1458"/>
      <c r="C245" s="1039" t="s">
        <v>609</v>
      </c>
      <c r="D245" s="1037" t="s">
        <v>5</v>
      </c>
      <c r="E245" s="1038">
        <v>10</v>
      </c>
      <c r="F245" s="1038">
        <v>337</v>
      </c>
      <c r="G245" s="924">
        <v>3.4874999999999994E-4</v>
      </c>
      <c r="H245" s="859">
        <v>6</v>
      </c>
      <c r="I245" s="1040" t="s">
        <v>630</v>
      </c>
      <c r="J245" s="932">
        <v>16.170000000000002</v>
      </c>
      <c r="K245" s="862">
        <f t="shared" si="11"/>
        <v>1455.3000000000002</v>
      </c>
      <c r="L245" s="1043"/>
      <c r="P245" s="13"/>
      <c r="Q245" s="13"/>
    </row>
    <row r="246" spans="1:17" ht="27.1" customHeight="1" thickBot="1">
      <c r="A246" s="1306"/>
      <c r="B246" s="1309"/>
      <c r="C246" s="147"/>
      <c r="D246" s="6"/>
      <c r="E246" s="40"/>
      <c r="F246" s="40"/>
      <c r="G246" s="83"/>
      <c r="H246" s="168"/>
      <c r="I246" s="441"/>
      <c r="J246" s="335"/>
      <c r="K246" s="481"/>
      <c r="L246" s="230"/>
      <c r="P246" s="13"/>
      <c r="Q246" s="13"/>
    </row>
    <row r="247" spans="1:17" ht="27.1" customHeight="1">
      <c r="A247" s="1379"/>
      <c r="B247" s="1296" t="s">
        <v>1482</v>
      </c>
      <c r="C247" s="27" t="s">
        <v>1483</v>
      </c>
      <c r="D247" s="2" t="s">
        <v>3</v>
      </c>
      <c r="E247" s="506">
        <v>10</v>
      </c>
      <c r="F247" s="506">
        <v>275</v>
      </c>
      <c r="G247" s="85"/>
      <c r="H247" s="171">
        <v>12</v>
      </c>
      <c r="I247" s="1049" t="s">
        <v>641</v>
      </c>
      <c r="J247" s="1050">
        <v>13.363000000000001</v>
      </c>
      <c r="K247" s="1051">
        <f t="shared" si="11"/>
        <v>1202.67</v>
      </c>
      <c r="L247" s="705"/>
      <c r="O247" s="504"/>
      <c r="P247" s="13"/>
      <c r="Q247" s="13"/>
    </row>
    <row r="248" spans="1:17" ht="27.1" customHeight="1">
      <c r="A248" s="1305"/>
      <c r="B248" s="1308"/>
      <c r="C248" s="146"/>
      <c r="D248" s="5"/>
      <c r="E248" s="39"/>
      <c r="F248" s="39"/>
      <c r="G248" s="82"/>
      <c r="H248" s="167"/>
      <c r="I248" s="509"/>
      <c r="J248" s="332"/>
      <c r="K248" s="333"/>
      <c r="L248" s="229"/>
      <c r="P248" s="13"/>
      <c r="Q248" s="13"/>
    </row>
    <row r="249" spans="1:17" ht="27.1" customHeight="1" thickBot="1">
      <c r="A249" s="1306"/>
      <c r="B249" s="1309"/>
      <c r="C249" s="147"/>
      <c r="D249" s="6"/>
      <c r="E249" s="40"/>
      <c r="F249" s="40"/>
      <c r="G249" s="83"/>
      <c r="H249" s="168"/>
      <c r="I249" s="441"/>
      <c r="J249" s="335"/>
      <c r="K249" s="481"/>
      <c r="L249" s="230"/>
      <c r="P249" s="13"/>
      <c r="Q249" s="13"/>
    </row>
    <row r="250" spans="1:17" ht="27.1" customHeight="1">
      <c r="A250" s="1304"/>
      <c r="B250" s="1307" t="s">
        <v>1484</v>
      </c>
      <c r="C250" s="145" t="s">
        <v>1485</v>
      </c>
      <c r="D250" s="4" t="s">
        <v>1764</v>
      </c>
      <c r="E250" s="38">
        <v>10</v>
      </c>
      <c r="F250" s="38">
        <v>275</v>
      </c>
      <c r="G250" s="84"/>
      <c r="H250" s="166">
        <v>12</v>
      </c>
      <c r="I250" s="511" t="s">
        <v>641</v>
      </c>
      <c r="J250" s="334">
        <v>12.7674</v>
      </c>
      <c r="K250" s="508">
        <f t="shared" si="11"/>
        <v>1149.066</v>
      </c>
      <c r="L250" s="228"/>
      <c r="O250" s="504"/>
      <c r="P250" s="13"/>
      <c r="Q250" s="13"/>
    </row>
    <row r="251" spans="1:17" ht="27.1" customHeight="1">
      <c r="A251" s="1305"/>
      <c r="B251" s="1308"/>
      <c r="C251" s="146"/>
      <c r="D251" s="5"/>
      <c r="E251" s="39"/>
      <c r="F251" s="39"/>
      <c r="G251" s="82"/>
      <c r="H251" s="167"/>
      <c r="I251" s="509"/>
      <c r="J251" s="332"/>
      <c r="K251" s="333"/>
      <c r="L251" s="229"/>
      <c r="P251" s="13"/>
      <c r="Q251" s="13"/>
    </row>
    <row r="252" spans="1:17" ht="27.1" customHeight="1" thickBot="1">
      <c r="A252" s="1306"/>
      <c r="B252" s="1309"/>
      <c r="C252" s="147"/>
      <c r="D252" s="6"/>
      <c r="E252" s="40"/>
      <c r="F252" s="40"/>
      <c r="G252" s="83"/>
      <c r="H252" s="168"/>
      <c r="I252" s="441"/>
      <c r="J252" s="335"/>
      <c r="K252" s="481"/>
      <c r="L252" s="230"/>
      <c r="P252" s="13"/>
      <c r="Q252" s="13"/>
    </row>
    <row r="253" spans="1:17" ht="27.1" customHeight="1" thickBot="1">
      <c r="A253" s="1468" t="s">
        <v>1486</v>
      </c>
      <c r="B253" s="1469"/>
      <c r="C253" s="1469"/>
      <c r="D253" s="1469"/>
      <c r="E253" s="1469"/>
      <c r="F253" s="1469"/>
      <c r="G253" s="1469"/>
      <c r="H253" s="1469"/>
      <c r="I253" s="1469"/>
      <c r="J253" s="1469"/>
      <c r="K253" s="1469"/>
      <c r="L253" s="331"/>
      <c r="P253" s="13"/>
      <c r="Q253" s="13"/>
    </row>
    <row r="254" spans="1:17" ht="27.1" customHeight="1">
      <c r="A254" s="1342"/>
      <c r="B254" s="1310" t="s">
        <v>1487</v>
      </c>
      <c r="C254" s="145" t="s">
        <v>1488</v>
      </c>
      <c r="D254" s="4" t="s">
        <v>5</v>
      </c>
      <c r="E254" s="38">
        <v>16</v>
      </c>
      <c r="F254" s="38">
        <v>347</v>
      </c>
      <c r="G254" s="84"/>
      <c r="H254" s="166">
        <v>6</v>
      </c>
      <c r="I254" s="510" t="s">
        <v>630</v>
      </c>
      <c r="J254" s="334">
        <v>19.73</v>
      </c>
      <c r="K254" s="508">
        <f t="shared" si="11"/>
        <v>1775.7</v>
      </c>
      <c r="L254" s="228"/>
      <c r="O254" s="504"/>
      <c r="P254" s="13"/>
      <c r="Q254" s="13"/>
    </row>
    <row r="255" spans="1:17" ht="27.1" customHeight="1">
      <c r="A255" s="1343"/>
      <c r="B255" s="1295"/>
      <c r="C255" s="146"/>
      <c r="D255" s="5"/>
      <c r="E255" s="39"/>
      <c r="F255" s="39"/>
      <c r="G255" s="82"/>
      <c r="H255" s="167"/>
      <c r="I255" s="509"/>
      <c r="J255" s="332"/>
      <c r="K255" s="333"/>
      <c r="L255" s="229"/>
      <c r="P255" s="13"/>
      <c r="Q255" s="13"/>
    </row>
    <row r="256" spans="1:17" ht="27.1" customHeight="1" thickBot="1">
      <c r="A256" s="1344"/>
      <c r="B256" s="1311"/>
      <c r="C256" s="147"/>
      <c r="D256" s="6"/>
      <c r="E256" s="40"/>
      <c r="F256" s="40"/>
      <c r="G256" s="83"/>
      <c r="H256" s="168"/>
      <c r="I256" s="441"/>
      <c r="J256" s="335"/>
      <c r="K256" s="481"/>
      <c r="L256" s="230"/>
      <c r="P256" s="13"/>
      <c r="Q256" s="13"/>
    </row>
    <row r="257" spans="1:17" ht="27.1" customHeight="1" thickBot="1">
      <c r="A257" s="1371" t="s">
        <v>281</v>
      </c>
      <c r="B257" s="1361"/>
      <c r="C257" s="1361"/>
      <c r="D257" s="1361"/>
      <c r="E257" s="1361"/>
      <c r="F257" s="1361"/>
      <c r="G257" s="1361"/>
      <c r="H257" s="1361"/>
      <c r="I257" s="1361"/>
      <c r="J257" s="1361"/>
      <c r="K257" s="1361"/>
      <c r="L257" s="368"/>
      <c r="P257" s="13"/>
      <c r="Q257" s="13"/>
    </row>
    <row r="258" spans="1:17" ht="28.7" customHeight="1">
      <c r="A258" s="1372" t="s">
        <v>247</v>
      </c>
      <c r="B258" s="1373"/>
      <c r="C258" s="124" t="s">
        <v>253</v>
      </c>
      <c r="D258" s="2" t="s">
        <v>279</v>
      </c>
      <c r="E258" s="59" t="s">
        <v>292</v>
      </c>
      <c r="F258" s="59">
        <v>1415</v>
      </c>
      <c r="G258" s="85">
        <v>1.034825E-2</v>
      </c>
      <c r="H258" s="171"/>
      <c r="I258" s="919" t="s">
        <v>707</v>
      </c>
      <c r="J258" s="56">
        <v>45.984000000000002</v>
      </c>
      <c r="K258" s="33">
        <f t="shared" ref="K258:K279" si="13">J258*$K$2*((100-$K$1)/100)</f>
        <v>4138.5600000000004</v>
      </c>
      <c r="L258" s="231"/>
      <c r="P258" s="13"/>
      <c r="Q258" s="13"/>
    </row>
    <row r="259" spans="1:17" ht="28.7" customHeight="1">
      <c r="A259" s="1374"/>
      <c r="B259" s="1375"/>
      <c r="C259" s="126" t="s">
        <v>254</v>
      </c>
      <c r="D259" s="8" t="s">
        <v>279</v>
      </c>
      <c r="E259" s="58" t="s">
        <v>291</v>
      </c>
      <c r="F259" s="58">
        <v>1845</v>
      </c>
      <c r="G259" s="82">
        <v>1.2691249999999999E-2</v>
      </c>
      <c r="H259" s="167"/>
      <c r="I259" s="920" t="s">
        <v>707</v>
      </c>
      <c r="J259" s="30">
        <v>62.206400000000009</v>
      </c>
      <c r="K259" s="31">
        <f t="shared" si="13"/>
        <v>5598.5760000000009</v>
      </c>
      <c r="L259" s="229"/>
      <c r="P259" s="13"/>
      <c r="Q259" s="13"/>
    </row>
    <row r="260" spans="1:17" ht="28.7" customHeight="1">
      <c r="A260" s="1374"/>
      <c r="B260" s="1375"/>
      <c r="C260" s="126" t="s">
        <v>255</v>
      </c>
      <c r="D260" s="8" t="s">
        <v>279</v>
      </c>
      <c r="E260" s="58" t="s">
        <v>290</v>
      </c>
      <c r="F260" s="58">
        <v>2283</v>
      </c>
      <c r="G260" s="82">
        <v>1.034825E-2</v>
      </c>
      <c r="H260" s="167"/>
      <c r="I260" s="920" t="s">
        <v>707</v>
      </c>
      <c r="J260" s="30">
        <v>76.978200000000001</v>
      </c>
      <c r="K260" s="31">
        <f t="shared" si="13"/>
        <v>6928.0380000000005</v>
      </c>
      <c r="L260" s="229"/>
      <c r="P260" s="13"/>
      <c r="Q260" s="13"/>
    </row>
    <row r="261" spans="1:17" ht="27.1" customHeight="1">
      <c r="A261" s="1374"/>
      <c r="B261" s="1375"/>
      <c r="C261" s="126" t="s">
        <v>256</v>
      </c>
      <c r="D261" s="8" t="s">
        <v>279</v>
      </c>
      <c r="E261" s="58" t="s">
        <v>289</v>
      </c>
      <c r="F261" s="58">
        <v>2709</v>
      </c>
      <c r="G261" s="82">
        <v>1.2691249999999999E-2</v>
      </c>
      <c r="H261" s="167"/>
      <c r="I261" s="920" t="s">
        <v>707</v>
      </c>
      <c r="J261" s="30">
        <v>94.507500000000007</v>
      </c>
      <c r="K261" s="31">
        <f t="shared" si="13"/>
        <v>8505.6750000000011</v>
      </c>
      <c r="L261" s="229"/>
      <c r="P261" s="13"/>
      <c r="Q261" s="13"/>
    </row>
    <row r="262" spans="1:17" ht="27.1" customHeight="1">
      <c r="A262" s="1374"/>
      <c r="B262" s="1375"/>
      <c r="C262" s="126" t="s">
        <v>257</v>
      </c>
      <c r="D262" s="8" t="s">
        <v>279</v>
      </c>
      <c r="E262" s="58" t="s">
        <v>288</v>
      </c>
      <c r="F262" s="58">
        <v>3151</v>
      </c>
      <c r="G262" s="82">
        <v>1.6205750000000001E-2</v>
      </c>
      <c r="H262" s="167"/>
      <c r="I262" s="920" t="s">
        <v>707</v>
      </c>
      <c r="J262" s="30">
        <v>107.14319999999999</v>
      </c>
      <c r="K262" s="31">
        <f t="shared" si="13"/>
        <v>9642.887999999999</v>
      </c>
      <c r="L262" s="229"/>
      <c r="P262" s="13"/>
      <c r="Q262" s="13"/>
    </row>
    <row r="263" spans="1:17" ht="27.1" customHeight="1">
      <c r="A263" s="1374"/>
      <c r="B263" s="1375"/>
      <c r="C263" s="126" t="s">
        <v>258</v>
      </c>
      <c r="D263" s="8" t="s">
        <v>279</v>
      </c>
      <c r="E263" s="58" t="s">
        <v>287</v>
      </c>
      <c r="F263" s="58">
        <v>3581</v>
      </c>
      <c r="G263" s="82">
        <v>1.6205750000000001E-2</v>
      </c>
      <c r="H263" s="167"/>
      <c r="I263" s="920" t="s">
        <v>707</v>
      </c>
      <c r="J263" s="30">
        <v>121.55249999999999</v>
      </c>
      <c r="K263" s="31">
        <f t="shared" si="13"/>
        <v>10939.725</v>
      </c>
      <c r="L263" s="229"/>
      <c r="P263" s="13"/>
      <c r="Q263" s="13"/>
    </row>
    <row r="264" spans="1:17" ht="27.1" customHeight="1">
      <c r="A264" s="1374"/>
      <c r="B264" s="1375"/>
      <c r="C264" s="126" t="s">
        <v>259</v>
      </c>
      <c r="D264" s="8" t="s">
        <v>279</v>
      </c>
      <c r="E264" s="58" t="s">
        <v>286</v>
      </c>
      <c r="F264" s="58">
        <v>4015</v>
      </c>
      <c r="G264" s="82">
        <v>1.9569375E-2</v>
      </c>
      <c r="H264" s="167"/>
      <c r="I264" s="920" t="s">
        <v>707</v>
      </c>
      <c r="J264" s="30">
        <v>139.49039999999999</v>
      </c>
      <c r="K264" s="31">
        <f t="shared" si="13"/>
        <v>12554.135999999999</v>
      </c>
      <c r="L264" s="229"/>
      <c r="P264" s="13"/>
      <c r="Q264" s="13"/>
    </row>
    <row r="265" spans="1:17" ht="27.1" customHeight="1">
      <c r="A265" s="1374"/>
      <c r="B265" s="1375"/>
      <c r="C265" s="126" t="s">
        <v>260</v>
      </c>
      <c r="D265" s="8" t="s">
        <v>279</v>
      </c>
      <c r="E265" s="58" t="s">
        <v>285</v>
      </c>
      <c r="F265" s="58">
        <v>4443</v>
      </c>
      <c r="G265" s="82">
        <v>1.9569375E-2</v>
      </c>
      <c r="H265" s="167"/>
      <c r="I265" s="156" t="s">
        <v>649</v>
      </c>
      <c r="J265" s="30">
        <v>157.8038</v>
      </c>
      <c r="K265" s="31">
        <f t="shared" si="13"/>
        <v>14202.341999999999</v>
      </c>
      <c r="L265" s="229"/>
      <c r="P265" s="13"/>
      <c r="Q265" s="13"/>
    </row>
    <row r="266" spans="1:17" ht="27.1" customHeight="1">
      <c r="A266" s="1374"/>
      <c r="B266" s="1375"/>
      <c r="C266" s="126" t="s">
        <v>261</v>
      </c>
      <c r="D266" s="8" t="s">
        <v>279</v>
      </c>
      <c r="E266" s="58" t="s">
        <v>284</v>
      </c>
      <c r="F266" s="58">
        <v>4889</v>
      </c>
      <c r="G266" s="82">
        <v>2.3296875000000002E-2</v>
      </c>
      <c r="H266" s="167"/>
      <c r="I266" s="156" t="s">
        <v>649</v>
      </c>
      <c r="J266" s="30">
        <v>171.69919999999999</v>
      </c>
      <c r="K266" s="31">
        <f t="shared" si="13"/>
        <v>15452.928</v>
      </c>
      <c r="L266" s="229"/>
      <c r="P266" s="13"/>
      <c r="Q266" s="13"/>
    </row>
    <row r="267" spans="1:17" ht="27.1" customHeight="1">
      <c r="A267" s="1374"/>
      <c r="B267" s="1375"/>
      <c r="C267" s="126" t="s">
        <v>262</v>
      </c>
      <c r="D267" s="8" t="s">
        <v>279</v>
      </c>
      <c r="E267" s="58" t="s">
        <v>283</v>
      </c>
      <c r="F267" s="58">
        <v>5321</v>
      </c>
      <c r="G267" s="82">
        <v>2.3296875000000002E-2</v>
      </c>
      <c r="H267" s="167"/>
      <c r="I267" s="156" t="s">
        <v>649</v>
      </c>
      <c r="J267" s="30">
        <v>189.5737</v>
      </c>
      <c r="K267" s="31">
        <f t="shared" si="13"/>
        <v>17061.633000000002</v>
      </c>
      <c r="L267" s="229"/>
      <c r="P267" s="13"/>
      <c r="Q267" s="13"/>
    </row>
    <row r="268" spans="1:17" ht="27.1" customHeight="1" thickBot="1">
      <c r="A268" s="1376"/>
      <c r="B268" s="1377"/>
      <c r="C268" s="215" t="s">
        <v>263</v>
      </c>
      <c r="D268" s="7" t="s">
        <v>279</v>
      </c>
      <c r="E268" s="57" t="s">
        <v>282</v>
      </c>
      <c r="F268" s="57">
        <v>5757</v>
      </c>
      <c r="G268" s="83">
        <v>2.5906124999999999E-2</v>
      </c>
      <c r="H268" s="168"/>
      <c r="I268" s="178" t="s">
        <v>649</v>
      </c>
      <c r="J268" s="25">
        <v>209.46619999999999</v>
      </c>
      <c r="K268" s="55">
        <f t="shared" si="13"/>
        <v>18851.957999999999</v>
      </c>
      <c r="L268" s="252"/>
      <c r="P268" s="13"/>
      <c r="Q268" s="13"/>
    </row>
    <row r="269" spans="1:17" ht="27.1" customHeight="1">
      <c r="A269" s="1372" t="s">
        <v>248</v>
      </c>
      <c r="B269" s="1373"/>
      <c r="C269" s="124" t="s">
        <v>264</v>
      </c>
      <c r="D269" s="99" t="s">
        <v>279</v>
      </c>
      <c r="E269" s="59" t="s">
        <v>292</v>
      </c>
      <c r="F269" s="59">
        <v>1419</v>
      </c>
      <c r="G269" s="85">
        <v>1.034825E-2</v>
      </c>
      <c r="H269" s="171"/>
      <c r="I269" s="921" t="s">
        <v>707</v>
      </c>
      <c r="J269" s="56">
        <v>55.034199999999998</v>
      </c>
      <c r="K269" s="54">
        <f t="shared" si="13"/>
        <v>4953.0779999999995</v>
      </c>
      <c r="L269" s="228"/>
      <c r="P269" s="13"/>
      <c r="Q269" s="13"/>
    </row>
    <row r="270" spans="1:17" ht="27.1" customHeight="1">
      <c r="A270" s="1374"/>
      <c r="B270" s="1375"/>
      <c r="C270" s="126" t="s">
        <v>265</v>
      </c>
      <c r="D270" s="8" t="s">
        <v>279</v>
      </c>
      <c r="E270" s="58" t="s">
        <v>291</v>
      </c>
      <c r="F270" s="58">
        <v>1851</v>
      </c>
      <c r="G270" s="82">
        <v>1.2691249999999999E-2</v>
      </c>
      <c r="H270" s="167"/>
      <c r="I270" s="920" t="s">
        <v>707</v>
      </c>
      <c r="J270" s="30">
        <v>72.5976</v>
      </c>
      <c r="K270" s="31">
        <f t="shared" si="13"/>
        <v>6533.7839999999997</v>
      </c>
      <c r="L270" s="229"/>
      <c r="P270" s="13"/>
      <c r="Q270" s="13"/>
    </row>
    <row r="271" spans="1:17" ht="27.1" customHeight="1">
      <c r="A271" s="1374"/>
      <c r="B271" s="1375"/>
      <c r="C271" s="126" t="s">
        <v>266</v>
      </c>
      <c r="D271" s="8" t="s">
        <v>279</v>
      </c>
      <c r="E271" s="58" t="s">
        <v>290</v>
      </c>
      <c r="F271" s="58">
        <v>2291</v>
      </c>
      <c r="G271" s="82">
        <v>1.034825E-2</v>
      </c>
      <c r="H271" s="167"/>
      <c r="I271" s="920" t="s">
        <v>707</v>
      </c>
      <c r="J271" s="30">
        <v>91.576799999999992</v>
      </c>
      <c r="K271" s="31">
        <f t="shared" si="13"/>
        <v>8241.9119999999984</v>
      </c>
      <c r="L271" s="229"/>
      <c r="P271" s="13"/>
      <c r="Q271" s="13"/>
    </row>
    <row r="272" spans="1:17" ht="27.1" customHeight="1">
      <c r="A272" s="1374"/>
      <c r="B272" s="1375"/>
      <c r="C272" s="126" t="s">
        <v>267</v>
      </c>
      <c r="D272" s="8" t="s">
        <v>279</v>
      </c>
      <c r="E272" s="58" t="s">
        <v>289</v>
      </c>
      <c r="F272" s="58">
        <v>2719</v>
      </c>
      <c r="G272" s="82">
        <v>1.2691249999999999E-2</v>
      </c>
      <c r="H272" s="167"/>
      <c r="I272" s="920" t="s">
        <v>707</v>
      </c>
      <c r="J272" s="30">
        <v>109.67249999999999</v>
      </c>
      <c r="K272" s="31">
        <f t="shared" si="13"/>
        <v>9870.5249999999978</v>
      </c>
      <c r="L272" s="229"/>
      <c r="P272" s="13"/>
      <c r="Q272" s="13"/>
    </row>
    <row r="273" spans="1:17" ht="27.1" customHeight="1">
      <c r="A273" s="1374"/>
      <c r="B273" s="1375"/>
      <c r="C273" s="126" t="s">
        <v>268</v>
      </c>
      <c r="D273" s="8" t="s">
        <v>279</v>
      </c>
      <c r="E273" s="58" t="s">
        <v>288</v>
      </c>
      <c r="F273" s="58">
        <v>3163</v>
      </c>
      <c r="G273" s="82">
        <v>1.6205750000000001E-2</v>
      </c>
      <c r="H273" s="167"/>
      <c r="I273" s="920" t="s">
        <v>707</v>
      </c>
      <c r="J273" s="30">
        <v>132.904</v>
      </c>
      <c r="K273" s="31">
        <f t="shared" si="13"/>
        <v>11961.36</v>
      </c>
      <c r="L273" s="229"/>
      <c r="P273" s="13"/>
      <c r="Q273" s="13"/>
    </row>
    <row r="274" spans="1:17" ht="25.5" customHeight="1">
      <c r="A274" s="1374"/>
      <c r="B274" s="1375"/>
      <c r="C274" s="126" t="s">
        <v>269</v>
      </c>
      <c r="D274" s="8" t="s">
        <v>279</v>
      </c>
      <c r="E274" s="58" t="s">
        <v>287</v>
      </c>
      <c r="F274" s="58">
        <v>3595</v>
      </c>
      <c r="G274" s="82">
        <v>1.6205750000000001E-2</v>
      </c>
      <c r="H274" s="167"/>
      <c r="I274" s="920" t="s">
        <v>707</v>
      </c>
      <c r="J274" s="30">
        <v>152.28800000000001</v>
      </c>
      <c r="K274" s="31">
        <f t="shared" si="13"/>
        <v>13705.920000000002</v>
      </c>
      <c r="L274" s="229"/>
      <c r="P274" s="13"/>
      <c r="Q274" s="13"/>
    </row>
    <row r="275" spans="1:17" ht="25.5" customHeight="1">
      <c r="A275" s="1374"/>
      <c r="B275" s="1375"/>
      <c r="C275" s="126" t="s">
        <v>270</v>
      </c>
      <c r="D275" s="8" t="s">
        <v>279</v>
      </c>
      <c r="E275" s="58" t="s">
        <v>286</v>
      </c>
      <c r="F275" s="58">
        <v>4031</v>
      </c>
      <c r="G275" s="82">
        <v>1.9569374999999999E-3</v>
      </c>
      <c r="H275" s="167"/>
      <c r="I275" s="920" t="s">
        <v>707</v>
      </c>
      <c r="J275" s="30">
        <v>169.59200000000001</v>
      </c>
      <c r="K275" s="31">
        <f t="shared" si="13"/>
        <v>15263.28</v>
      </c>
      <c r="L275" s="229"/>
      <c r="P275" s="13"/>
      <c r="Q275" s="13"/>
    </row>
    <row r="276" spans="1:17" ht="25.5" customHeight="1">
      <c r="A276" s="1374"/>
      <c r="B276" s="1375"/>
      <c r="C276" s="126" t="s">
        <v>271</v>
      </c>
      <c r="D276" s="8" t="s">
        <v>279</v>
      </c>
      <c r="E276" s="58" t="s">
        <v>285</v>
      </c>
      <c r="F276" s="58">
        <v>4461</v>
      </c>
      <c r="G276" s="82">
        <v>1.9569375E-2</v>
      </c>
      <c r="H276" s="167"/>
      <c r="I276" s="156" t="s">
        <v>649</v>
      </c>
      <c r="J276" s="30">
        <v>190.36</v>
      </c>
      <c r="K276" s="31">
        <f t="shared" si="13"/>
        <v>17132.400000000001</v>
      </c>
      <c r="L276" s="229"/>
      <c r="P276" s="13"/>
      <c r="Q276" s="13"/>
    </row>
    <row r="277" spans="1:17" ht="27.1" customHeight="1">
      <c r="A277" s="1374"/>
      <c r="B277" s="1375"/>
      <c r="C277" s="126" t="s">
        <v>272</v>
      </c>
      <c r="D277" s="8" t="s">
        <v>279</v>
      </c>
      <c r="E277" s="58" t="s">
        <v>284</v>
      </c>
      <c r="F277" s="58">
        <v>4909</v>
      </c>
      <c r="G277" s="82">
        <v>2.3296875000000002E-2</v>
      </c>
      <c r="H277" s="167"/>
      <c r="I277" s="156" t="s">
        <v>649</v>
      </c>
      <c r="J277" s="30">
        <v>212.76</v>
      </c>
      <c r="K277" s="31">
        <f t="shared" si="13"/>
        <v>19148.399999999998</v>
      </c>
      <c r="L277" s="229"/>
      <c r="P277" s="13"/>
      <c r="Q277" s="13"/>
    </row>
    <row r="278" spans="1:17" ht="27.1" customHeight="1">
      <c r="A278" s="1374"/>
      <c r="B278" s="1375"/>
      <c r="C278" s="126" t="s">
        <v>273</v>
      </c>
      <c r="D278" s="8" t="s">
        <v>279</v>
      </c>
      <c r="E278" s="58" t="s">
        <v>283</v>
      </c>
      <c r="F278" s="58">
        <v>5343</v>
      </c>
      <c r="G278" s="82">
        <v>2.3296875000000002E-2</v>
      </c>
      <c r="H278" s="167"/>
      <c r="I278" s="156" t="s">
        <v>649</v>
      </c>
      <c r="J278" s="30">
        <v>229.935</v>
      </c>
      <c r="K278" s="31">
        <f t="shared" si="13"/>
        <v>20694.150000000001</v>
      </c>
      <c r="L278" s="229"/>
      <c r="P278" s="13"/>
      <c r="Q278" s="13"/>
    </row>
    <row r="279" spans="1:17" ht="27.1" customHeight="1" thickBot="1">
      <c r="A279" s="1374"/>
      <c r="B279" s="1375"/>
      <c r="C279" s="123" t="s">
        <v>274</v>
      </c>
      <c r="D279" s="98" t="s">
        <v>279</v>
      </c>
      <c r="E279" s="78" t="s">
        <v>282</v>
      </c>
      <c r="F279" s="78">
        <v>5781</v>
      </c>
      <c r="G279" s="110">
        <v>2.5906124999999999E-2</v>
      </c>
      <c r="H279" s="169"/>
      <c r="I279" s="160" t="s">
        <v>649</v>
      </c>
      <c r="J279" s="121">
        <v>255.48</v>
      </c>
      <c r="K279" s="26">
        <f t="shared" si="13"/>
        <v>22993.200000000001</v>
      </c>
      <c r="L279" s="230"/>
      <c r="P279" s="13"/>
      <c r="Q279" s="13"/>
    </row>
    <row r="280" spans="1:17" ht="27.1" customHeight="1">
      <c r="A280" s="1372" t="s">
        <v>863</v>
      </c>
      <c r="B280" s="1373"/>
      <c r="C280" s="125" t="s">
        <v>841</v>
      </c>
      <c r="D280" s="4" t="s">
        <v>279</v>
      </c>
      <c r="E280" s="32" t="s">
        <v>292</v>
      </c>
      <c r="F280" s="32">
        <v>1950</v>
      </c>
      <c r="G280" s="84">
        <v>1.034825E-2</v>
      </c>
      <c r="H280" s="166"/>
      <c r="I280" s="921" t="s">
        <v>707</v>
      </c>
      <c r="J280" s="268">
        <v>66.64800000000001</v>
      </c>
      <c r="K280" s="33">
        <f t="shared" ref="K280:K301" si="14">J280*$K$2*((100-$K$1)/100)</f>
        <v>5998.3200000000006</v>
      </c>
      <c r="L280" s="231"/>
      <c r="P280" s="13"/>
      <c r="Q280" s="13"/>
    </row>
    <row r="281" spans="1:17" ht="27.1" customHeight="1">
      <c r="A281" s="1374"/>
      <c r="B281" s="1375"/>
      <c r="C281" s="126" t="s">
        <v>842</v>
      </c>
      <c r="D281" s="8" t="s">
        <v>279</v>
      </c>
      <c r="E281" s="58" t="s">
        <v>291</v>
      </c>
      <c r="F281" s="58">
        <v>2372</v>
      </c>
      <c r="G281" s="82">
        <v>1.2691249999999999E-2</v>
      </c>
      <c r="H281" s="167"/>
      <c r="I281" s="920" t="s">
        <v>707</v>
      </c>
      <c r="J281" s="269">
        <v>99.44</v>
      </c>
      <c r="K281" s="31">
        <f t="shared" si="14"/>
        <v>8949.6</v>
      </c>
      <c r="L281" s="229"/>
      <c r="P281" s="13"/>
      <c r="Q281" s="13"/>
    </row>
    <row r="282" spans="1:17" ht="27.1" customHeight="1">
      <c r="A282" s="1374"/>
      <c r="B282" s="1375"/>
      <c r="C282" s="126" t="s">
        <v>843</v>
      </c>
      <c r="D282" s="8" t="s">
        <v>279</v>
      </c>
      <c r="E282" s="58" t="s">
        <v>290</v>
      </c>
      <c r="F282" s="58">
        <v>2805</v>
      </c>
      <c r="G282" s="82">
        <v>1.034825E-2</v>
      </c>
      <c r="H282" s="167"/>
      <c r="I282" s="920" t="s">
        <v>707</v>
      </c>
      <c r="J282" s="269">
        <v>117.85</v>
      </c>
      <c r="K282" s="31">
        <f t="shared" si="14"/>
        <v>10606.5</v>
      </c>
      <c r="L282" s="229"/>
      <c r="P282" s="13"/>
      <c r="Q282" s="13"/>
    </row>
    <row r="283" spans="1:17" ht="27.1" customHeight="1">
      <c r="A283" s="1374"/>
      <c r="B283" s="1375"/>
      <c r="C283" s="126" t="s">
        <v>844</v>
      </c>
      <c r="D283" s="8" t="s">
        <v>279</v>
      </c>
      <c r="E283" s="58" t="s">
        <v>289</v>
      </c>
      <c r="F283" s="58">
        <v>3238</v>
      </c>
      <c r="G283" s="82">
        <v>1.2691249999999999E-2</v>
      </c>
      <c r="H283" s="167"/>
      <c r="I283" s="920" t="s">
        <v>707</v>
      </c>
      <c r="J283" s="269">
        <v>130.1215</v>
      </c>
      <c r="K283" s="31">
        <f t="shared" si="14"/>
        <v>11710.934999999999</v>
      </c>
      <c r="L283" s="229"/>
      <c r="P283" s="13"/>
      <c r="Q283" s="13"/>
    </row>
    <row r="284" spans="1:17" ht="27.1" customHeight="1">
      <c r="A284" s="1374"/>
      <c r="B284" s="1375"/>
      <c r="C284" s="126" t="s">
        <v>845</v>
      </c>
      <c r="D284" s="8" t="s">
        <v>279</v>
      </c>
      <c r="E284" s="58" t="s">
        <v>288</v>
      </c>
      <c r="F284" s="58">
        <v>3671</v>
      </c>
      <c r="G284" s="82">
        <v>1.6205750000000001E-2</v>
      </c>
      <c r="H284" s="167"/>
      <c r="I284" s="920" t="s">
        <v>707</v>
      </c>
      <c r="J284" s="269">
        <v>161.75</v>
      </c>
      <c r="K284" s="31">
        <f t="shared" si="14"/>
        <v>14557.5</v>
      </c>
      <c r="L284" s="229"/>
      <c r="P284" s="13"/>
      <c r="Q284" s="13"/>
    </row>
    <row r="285" spans="1:17" ht="27.1" customHeight="1">
      <c r="A285" s="1374"/>
      <c r="B285" s="1375"/>
      <c r="C285" s="126" t="s">
        <v>846</v>
      </c>
      <c r="D285" s="8" t="s">
        <v>279</v>
      </c>
      <c r="E285" s="58" t="s">
        <v>287</v>
      </c>
      <c r="F285" s="58">
        <v>4114</v>
      </c>
      <c r="G285" s="82">
        <v>1.6205750000000001E-2</v>
      </c>
      <c r="H285" s="167"/>
      <c r="I285" s="920" t="s">
        <v>707</v>
      </c>
      <c r="J285" s="269">
        <v>176.17</v>
      </c>
      <c r="K285" s="31">
        <f t="shared" si="14"/>
        <v>15855.3</v>
      </c>
      <c r="L285" s="229"/>
      <c r="P285" s="13"/>
      <c r="Q285" s="13"/>
    </row>
    <row r="286" spans="1:17" ht="27.1" customHeight="1">
      <c r="A286" s="1374"/>
      <c r="B286" s="1375"/>
      <c r="C286" s="126" t="s">
        <v>847</v>
      </c>
      <c r="D286" s="8" t="s">
        <v>279</v>
      </c>
      <c r="E286" s="58" t="s">
        <v>286</v>
      </c>
      <c r="F286" s="58">
        <v>4546</v>
      </c>
      <c r="G286" s="82">
        <v>1.9569375E-2</v>
      </c>
      <c r="H286" s="167"/>
      <c r="I286" s="156" t="s">
        <v>649</v>
      </c>
      <c r="J286" s="269">
        <v>199.5</v>
      </c>
      <c r="K286" s="31">
        <f t="shared" si="14"/>
        <v>17955</v>
      </c>
      <c r="L286" s="229"/>
      <c r="P286" s="13"/>
      <c r="Q286" s="13"/>
    </row>
    <row r="287" spans="1:17" ht="27.1" customHeight="1">
      <c r="A287" s="1374"/>
      <c r="B287" s="1375"/>
      <c r="C287" s="126" t="s">
        <v>848</v>
      </c>
      <c r="D287" s="8" t="s">
        <v>279</v>
      </c>
      <c r="E287" s="58" t="s">
        <v>285</v>
      </c>
      <c r="F287" s="58">
        <v>4970</v>
      </c>
      <c r="G287" s="82">
        <v>1.9569375E-2</v>
      </c>
      <c r="H287" s="167"/>
      <c r="I287" s="156" t="s">
        <v>649</v>
      </c>
      <c r="J287" s="269">
        <v>222.76</v>
      </c>
      <c r="K287" s="31">
        <f t="shared" si="14"/>
        <v>20048.399999999998</v>
      </c>
      <c r="L287" s="229"/>
      <c r="P287" s="13"/>
      <c r="Q287" s="13"/>
    </row>
    <row r="288" spans="1:17" ht="27.1" customHeight="1">
      <c r="A288" s="1374"/>
      <c r="B288" s="1375"/>
      <c r="C288" s="126" t="s">
        <v>849</v>
      </c>
      <c r="D288" s="8" t="s">
        <v>279</v>
      </c>
      <c r="E288" s="58" t="s">
        <v>284</v>
      </c>
      <c r="F288" s="58">
        <v>5363</v>
      </c>
      <c r="G288" s="82">
        <v>2.3296875000000002E-2</v>
      </c>
      <c r="H288" s="167"/>
      <c r="I288" s="156" t="s">
        <v>649</v>
      </c>
      <c r="J288" s="269">
        <v>245.57</v>
      </c>
      <c r="K288" s="31">
        <f t="shared" si="14"/>
        <v>22101.3</v>
      </c>
      <c r="L288" s="229"/>
      <c r="P288" s="13"/>
      <c r="Q288" s="13"/>
    </row>
    <row r="289" spans="1:17" ht="27.1" customHeight="1">
      <c r="A289" s="1374"/>
      <c r="B289" s="1375"/>
      <c r="C289" s="126" t="s">
        <v>850</v>
      </c>
      <c r="D289" s="8" t="s">
        <v>279</v>
      </c>
      <c r="E289" s="58" t="s">
        <v>283</v>
      </c>
      <c r="F289" s="58">
        <v>5796</v>
      </c>
      <c r="G289" s="82">
        <v>2.3296875000000002E-2</v>
      </c>
      <c r="H289" s="167"/>
      <c r="I289" s="156" t="s">
        <v>649</v>
      </c>
      <c r="J289" s="269">
        <v>273.80189999999999</v>
      </c>
      <c r="K289" s="31">
        <f t="shared" si="14"/>
        <v>24642.170999999998</v>
      </c>
      <c r="L289" s="229"/>
      <c r="P289" s="13"/>
      <c r="Q289" s="13"/>
    </row>
    <row r="290" spans="1:17" ht="27.1" customHeight="1" thickBot="1">
      <c r="A290" s="1376"/>
      <c r="B290" s="1377"/>
      <c r="C290" s="215" t="s">
        <v>851</v>
      </c>
      <c r="D290" s="7" t="s">
        <v>279</v>
      </c>
      <c r="E290" s="57" t="s">
        <v>282</v>
      </c>
      <c r="F290" s="57">
        <v>6229</v>
      </c>
      <c r="G290" s="83">
        <v>2.5906124999999999E-2</v>
      </c>
      <c r="H290" s="168"/>
      <c r="I290" s="178" t="s">
        <v>649</v>
      </c>
      <c r="J290" s="270">
        <v>302.5333</v>
      </c>
      <c r="K290" s="55">
        <f t="shared" si="14"/>
        <v>27227.996999999999</v>
      </c>
      <c r="L290" s="252"/>
      <c r="P290" s="13"/>
      <c r="Q290" s="13"/>
    </row>
    <row r="291" spans="1:17" ht="27.1" customHeight="1">
      <c r="A291" s="1372" t="s">
        <v>864</v>
      </c>
      <c r="B291" s="1373"/>
      <c r="C291" s="124" t="s">
        <v>852</v>
      </c>
      <c r="D291" s="99" t="s">
        <v>279</v>
      </c>
      <c r="E291" s="59" t="s">
        <v>292</v>
      </c>
      <c r="F291" s="59">
        <v>1968</v>
      </c>
      <c r="G291" s="85">
        <v>1.034825E-2</v>
      </c>
      <c r="H291" s="171"/>
      <c r="I291" s="921" t="s">
        <v>707</v>
      </c>
      <c r="J291" s="56">
        <v>95.118200000000002</v>
      </c>
      <c r="K291" s="54">
        <f t="shared" si="14"/>
        <v>8560.6380000000008</v>
      </c>
      <c r="L291" s="228"/>
      <c r="P291" s="13"/>
      <c r="Q291" s="13"/>
    </row>
    <row r="292" spans="1:17" ht="27.1" customHeight="1">
      <c r="A292" s="1374"/>
      <c r="B292" s="1375"/>
      <c r="C292" s="126" t="s">
        <v>853</v>
      </c>
      <c r="D292" s="8" t="s">
        <v>279</v>
      </c>
      <c r="E292" s="58" t="s">
        <v>291</v>
      </c>
      <c r="F292" s="58">
        <v>2399</v>
      </c>
      <c r="G292" s="82">
        <v>1.2691249999999999E-2</v>
      </c>
      <c r="H292" s="167"/>
      <c r="I292" s="920" t="s">
        <v>707</v>
      </c>
      <c r="J292" s="30">
        <v>109.59</v>
      </c>
      <c r="K292" s="31">
        <f t="shared" si="14"/>
        <v>9863.1</v>
      </c>
      <c r="L292" s="229"/>
      <c r="P292" s="13"/>
      <c r="Q292" s="13"/>
    </row>
    <row r="293" spans="1:17" ht="27.1" customHeight="1">
      <c r="A293" s="1374"/>
      <c r="B293" s="1375"/>
      <c r="C293" s="126" t="s">
        <v>854</v>
      </c>
      <c r="D293" s="8" t="s">
        <v>279</v>
      </c>
      <c r="E293" s="58" t="s">
        <v>290</v>
      </c>
      <c r="F293" s="58">
        <v>2841</v>
      </c>
      <c r="G293" s="82">
        <v>1.034825E-2</v>
      </c>
      <c r="H293" s="167"/>
      <c r="I293" s="920" t="s">
        <v>707</v>
      </c>
      <c r="J293" s="30">
        <v>131.33750000000001</v>
      </c>
      <c r="K293" s="31">
        <f t="shared" si="14"/>
        <v>11820.375</v>
      </c>
      <c r="L293" s="229"/>
      <c r="P293" s="13"/>
      <c r="Q293" s="13"/>
    </row>
    <row r="294" spans="1:17" ht="27.1" customHeight="1">
      <c r="A294" s="1374"/>
      <c r="B294" s="1375"/>
      <c r="C294" s="126" t="s">
        <v>855</v>
      </c>
      <c r="D294" s="8" t="s">
        <v>279</v>
      </c>
      <c r="E294" s="58" t="s">
        <v>289</v>
      </c>
      <c r="F294" s="58">
        <v>3283</v>
      </c>
      <c r="G294" s="82">
        <v>1.2691249999999999E-2</v>
      </c>
      <c r="H294" s="167"/>
      <c r="I294" s="920" t="s">
        <v>707</v>
      </c>
      <c r="J294" s="30">
        <v>149.40359999999998</v>
      </c>
      <c r="K294" s="31">
        <f t="shared" si="14"/>
        <v>13446.323999999999</v>
      </c>
      <c r="L294" s="229"/>
      <c r="P294" s="13"/>
      <c r="Q294" s="13"/>
    </row>
    <row r="295" spans="1:17" ht="27.1" customHeight="1">
      <c r="A295" s="1374"/>
      <c r="B295" s="1375"/>
      <c r="C295" s="126" t="s">
        <v>856</v>
      </c>
      <c r="D295" s="8" t="s">
        <v>279</v>
      </c>
      <c r="E295" s="58" t="s">
        <v>288</v>
      </c>
      <c r="F295" s="58">
        <v>3725</v>
      </c>
      <c r="G295" s="82">
        <v>1.6205750000000001E-2</v>
      </c>
      <c r="H295" s="167"/>
      <c r="I295" s="920" t="s">
        <v>707</v>
      </c>
      <c r="J295" s="30">
        <v>175.1626</v>
      </c>
      <c r="K295" s="31">
        <f t="shared" si="14"/>
        <v>15764.634</v>
      </c>
      <c r="L295" s="229"/>
      <c r="P295" s="13"/>
      <c r="Q295" s="13"/>
    </row>
    <row r="296" spans="1:17" ht="34.6" customHeight="1">
      <c r="A296" s="1374"/>
      <c r="B296" s="1375"/>
      <c r="C296" s="126" t="s">
        <v>857</v>
      </c>
      <c r="D296" s="8" t="s">
        <v>279</v>
      </c>
      <c r="E296" s="58" t="s">
        <v>287</v>
      </c>
      <c r="F296" s="58">
        <v>4177</v>
      </c>
      <c r="G296" s="82">
        <v>1.6205750000000001E-2</v>
      </c>
      <c r="H296" s="167"/>
      <c r="I296" s="920" t="s">
        <v>707</v>
      </c>
      <c r="J296" s="30">
        <v>200.70269999999999</v>
      </c>
      <c r="K296" s="31">
        <f t="shared" si="14"/>
        <v>18063.242999999999</v>
      </c>
      <c r="L296" s="229"/>
      <c r="P296" s="13"/>
      <c r="Q296" s="13"/>
    </row>
    <row r="297" spans="1:17" ht="34.6" customHeight="1">
      <c r="A297" s="1374"/>
      <c r="B297" s="1375"/>
      <c r="C297" s="126" t="s">
        <v>858</v>
      </c>
      <c r="D297" s="8" t="s">
        <v>279</v>
      </c>
      <c r="E297" s="58" t="s">
        <v>286</v>
      </c>
      <c r="F297" s="58">
        <v>4618</v>
      </c>
      <c r="G297" s="82">
        <v>1.9569374999999999E-3</v>
      </c>
      <c r="H297" s="167"/>
      <c r="I297" s="156" t="s">
        <v>649</v>
      </c>
      <c r="J297" s="30">
        <v>230.42</v>
      </c>
      <c r="K297" s="31">
        <f t="shared" si="14"/>
        <v>20737.8</v>
      </c>
      <c r="L297" s="229"/>
      <c r="P297" s="13"/>
      <c r="Q297" s="13"/>
    </row>
    <row r="298" spans="1:17" ht="34.6" customHeight="1">
      <c r="A298" s="1374"/>
      <c r="B298" s="1375"/>
      <c r="C298" s="126" t="s">
        <v>859</v>
      </c>
      <c r="D298" s="8" t="s">
        <v>279</v>
      </c>
      <c r="E298" s="58" t="s">
        <v>285</v>
      </c>
      <c r="F298" s="58">
        <v>5051</v>
      </c>
      <c r="G298" s="82">
        <v>1.9569375E-2</v>
      </c>
      <c r="H298" s="167"/>
      <c r="I298" s="156" t="s">
        <v>649</v>
      </c>
      <c r="J298" s="30">
        <v>258.64</v>
      </c>
      <c r="K298" s="31">
        <f t="shared" si="14"/>
        <v>23277.599999999999</v>
      </c>
      <c r="L298" s="229"/>
      <c r="P298" s="13"/>
      <c r="Q298" s="13"/>
    </row>
    <row r="299" spans="1:17" ht="27.1" customHeight="1">
      <c r="A299" s="1374"/>
      <c r="B299" s="1375"/>
      <c r="C299" s="126" t="s">
        <v>860</v>
      </c>
      <c r="D299" s="8" t="s">
        <v>279</v>
      </c>
      <c r="E299" s="58" t="s">
        <v>284</v>
      </c>
      <c r="F299" s="58">
        <v>5453</v>
      </c>
      <c r="G299" s="82">
        <v>2.3296875000000002E-2</v>
      </c>
      <c r="H299" s="167"/>
      <c r="I299" s="156" t="s">
        <v>649</v>
      </c>
      <c r="J299" s="30">
        <v>277.51500000000004</v>
      </c>
      <c r="K299" s="31">
        <f t="shared" si="14"/>
        <v>24976.350000000002</v>
      </c>
      <c r="L299" s="229"/>
      <c r="P299" s="13"/>
      <c r="Q299" s="13"/>
    </row>
    <row r="300" spans="1:17" ht="27.1" customHeight="1">
      <c r="A300" s="1374"/>
      <c r="B300" s="1375"/>
      <c r="C300" s="126" t="s">
        <v>861</v>
      </c>
      <c r="D300" s="8" t="s">
        <v>279</v>
      </c>
      <c r="E300" s="58" t="s">
        <v>283</v>
      </c>
      <c r="F300" s="58">
        <v>5895</v>
      </c>
      <c r="G300" s="82">
        <v>2.3296875000000002E-2</v>
      </c>
      <c r="H300" s="167"/>
      <c r="I300" s="156" t="s">
        <v>649</v>
      </c>
      <c r="J300" s="30">
        <v>299.90700000000004</v>
      </c>
      <c r="K300" s="31">
        <f t="shared" si="14"/>
        <v>26991.630000000005</v>
      </c>
      <c r="L300" s="229"/>
      <c r="P300" s="13"/>
      <c r="Q300" s="13"/>
    </row>
    <row r="301" spans="1:17" ht="27.1" customHeight="1" thickBot="1">
      <c r="A301" s="1374"/>
      <c r="B301" s="1375"/>
      <c r="C301" s="123" t="s">
        <v>862</v>
      </c>
      <c r="D301" s="98" t="s">
        <v>279</v>
      </c>
      <c r="E301" s="78" t="s">
        <v>282</v>
      </c>
      <c r="F301" s="78">
        <v>6337</v>
      </c>
      <c r="G301" s="110">
        <v>2.5906124999999999E-2</v>
      </c>
      <c r="H301" s="169"/>
      <c r="I301" s="160" t="s">
        <v>649</v>
      </c>
      <c r="J301" s="121">
        <v>333.23399999999998</v>
      </c>
      <c r="K301" s="26">
        <f t="shared" si="14"/>
        <v>29991.059999999998</v>
      </c>
      <c r="L301" s="230"/>
      <c r="P301" s="13"/>
      <c r="Q301" s="13"/>
    </row>
    <row r="302" spans="1:17" ht="35.450000000000003" customHeight="1">
      <c r="A302" s="1297"/>
      <c r="B302" s="1368" t="s">
        <v>945</v>
      </c>
      <c r="C302" s="165" t="s">
        <v>929</v>
      </c>
      <c r="D302" s="4" t="s">
        <v>7</v>
      </c>
      <c r="E302" s="10"/>
      <c r="F302" s="20">
        <v>1825</v>
      </c>
      <c r="G302" s="79">
        <v>4.1330000000000004E-3</v>
      </c>
      <c r="H302" s="166"/>
      <c r="I302" s="150">
        <v>4</v>
      </c>
      <c r="J302" s="264">
        <v>366.8</v>
      </c>
      <c r="K302" s="12">
        <f>J302*$K$2*((100-$K$1)/100)</f>
        <v>33012</v>
      </c>
      <c r="L302" s="370"/>
      <c r="P302" s="13"/>
      <c r="Q302" s="13"/>
    </row>
    <row r="303" spans="1:17" ht="35.450000000000003" customHeight="1">
      <c r="A303" s="1298"/>
      <c r="B303" s="1369"/>
      <c r="C303" s="126"/>
      <c r="D303" s="8"/>
      <c r="E303" s="58"/>
      <c r="F303" s="58"/>
      <c r="H303" s="167"/>
      <c r="I303" s="156"/>
      <c r="J303" s="36"/>
      <c r="K303" s="37"/>
      <c r="L303" s="229"/>
      <c r="P303" s="13"/>
      <c r="Q303" s="13"/>
    </row>
    <row r="304" spans="1:17" ht="35.450000000000003" customHeight="1" thickBot="1">
      <c r="A304" s="1299"/>
      <c r="B304" s="1370"/>
      <c r="C304" s="215"/>
      <c r="D304" s="7"/>
      <c r="E304" s="57"/>
      <c r="F304" s="57"/>
      <c r="G304" s="81"/>
      <c r="H304" s="168"/>
      <c r="I304" s="178"/>
      <c r="J304" s="34"/>
      <c r="K304" s="35"/>
      <c r="L304" s="230"/>
      <c r="P304" s="13"/>
      <c r="Q304" s="13"/>
    </row>
    <row r="305" spans="1:17" ht="33.700000000000003" customHeight="1">
      <c r="A305" s="1297"/>
      <c r="B305" s="1368" t="s">
        <v>705</v>
      </c>
      <c r="C305" s="165" t="s">
        <v>706</v>
      </c>
      <c r="D305" s="4" t="s">
        <v>7</v>
      </c>
      <c r="E305" s="10">
        <v>12</v>
      </c>
      <c r="F305" s="20">
        <v>2300</v>
      </c>
      <c r="G305" s="79">
        <v>8.9999999999999993E-3</v>
      </c>
      <c r="H305" s="166"/>
      <c r="I305" s="150" t="s">
        <v>707</v>
      </c>
      <c r="J305" s="264">
        <v>143.16999999999999</v>
      </c>
      <c r="K305" s="12">
        <f>J305*$K$2*((100-$K$1)/100)</f>
        <v>12885.3</v>
      </c>
      <c r="L305" s="370"/>
      <c r="P305" s="13"/>
      <c r="Q305" s="13"/>
    </row>
    <row r="306" spans="1:17" ht="33.700000000000003" customHeight="1">
      <c r="A306" s="1298"/>
      <c r="B306" s="1369"/>
      <c r="C306" s="126"/>
      <c r="D306" s="8"/>
      <c r="E306" s="58"/>
      <c r="F306" s="58"/>
      <c r="H306" s="167"/>
      <c r="I306" s="156"/>
      <c r="J306" s="36"/>
      <c r="K306" s="37"/>
      <c r="L306" s="229"/>
      <c r="P306" s="13"/>
      <c r="Q306" s="13"/>
    </row>
    <row r="307" spans="1:17" ht="33.700000000000003" customHeight="1" thickBot="1">
      <c r="A307" s="1299"/>
      <c r="B307" s="1370"/>
      <c r="C307" s="215"/>
      <c r="D307" s="7"/>
      <c r="E307" s="57"/>
      <c r="F307" s="57"/>
      <c r="G307" s="81"/>
      <c r="H307" s="168"/>
      <c r="I307" s="178"/>
      <c r="J307" s="34"/>
      <c r="K307" s="35"/>
      <c r="L307" s="230"/>
      <c r="P307" s="13"/>
      <c r="Q307" s="13"/>
    </row>
    <row r="308" spans="1:17" ht="27.1" customHeight="1">
      <c r="A308" s="1297"/>
      <c r="B308" s="1300" t="s">
        <v>249</v>
      </c>
      <c r="C308" s="165" t="s">
        <v>275</v>
      </c>
      <c r="D308" s="4" t="s">
        <v>7</v>
      </c>
      <c r="E308" s="10">
        <v>12</v>
      </c>
      <c r="F308" s="20">
        <v>447</v>
      </c>
      <c r="G308" s="79">
        <v>8.3299999999999997E-4</v>
      </c>
      <c r="H308" s="166"/>
      <c r="I308" s="150" t="s">
        <v>650</v>
      </c>
      <c r="J308" s="11">
        <v>18.522299999999998</v>
      </c>
      <c r="K308" s="12">
        <f>J308*$K$2*((100-$K$1)/100)</f>
        <v>1667.0069999999998</v>
      </c>
      <c r="L308" s="228"/>
      <c r="P308" s="13"/>
      <c r="Q308" s="13"/>
    </row>
    <row r="309" spans="1:17" ht="27.1" customHeight="1">
      <c r="A309" s="1298"/>
      <c r="B309" s="1301"/>
      <c r="C309" s="126"/>
      <c r="D309" s="8"/>
      <c r="E309" s="58"/>
      <c r="F309" s="58"/>
      <c r="H309" s="167"/>
      <c r="I309" s="156"/>
      <c r="J309" s="36"/>
      <c r="K309" s="37"/>
      <c r="L309" s="229"/>
      <c r="P309" s="13"/>
      <c r="Q309" s="13"/>
    </row>
    <row r="310" spans="1:17" ht="27.1" customHeight="1" thickBot="1">
      <c r="A310" s="1299"/>
      <c r="B310" s="1302"/>
      <c r="C310" s="215"/>
      <c r="D310" s="7"/>
      <c r="E310" s="57"/>
      <c r="F310" s="57"/>
      <c r="G310" s="81"/>
      <c r="H310" s="168"/>
      <c r="I310" s="178"/>
      <c r="J310" s="34"/>
      <c r="K310" s="35"/>
      <c r="L310" s="230"/>
      <c r="P310" s="13"/>
      <c r="Q310" s="13"/>
    </row>
    <row r="311" spans="1:17" ht="27.1" customHeight="1">
      <c r="A311" s="1297"/>
      <c r="B311" s="1300" t="s">
        <v>250</v>
      </c>
      <c r="C311" s="145" t="s">
        <v>277</v>
      </c>
      <c r="D311" s="4" t="s">
        <v>7</v>
      </c>
      <c r="E311" s="10">
        <v>16</v>
      </c>
      <c r="F311" s="20">
        <v>896</v>
      </c>
      <c r="G311" s="79">
        <v>6.4396799999999997E-4</v>
      </c>
      <c r="H311" s="166"/>
      <c r="I311" s="150" t="s">
        <v>651</v>
      </c>
      <c r="J311" s="11">
        <v>51.957000000000001</v>
      </c>
      <c r="K311" s="12">
        <f>J311*$K$2*((100-$K$1)/100)</f>
        <v>4676.13</v>
      </c>
      <c r="L311" s="228"/>
      <c r="P311" s="13"/>
      <c r="Q311" s="13"/>
    </row>
    <row r="312" spans="1:17" ht="27.1" customHeight="1">
      <c r="A312" s="1298"/>
      <c r="B312" s="1301"/>
      <c r="C312" s="126"/>
      <c r="D312" s="8"/>
      <c r="E312" s="58"/>
      <c r="F312" s="58"/>
      <c r="H312" s="167"/>
      <c r="I312" s="156"/>
      <c r="J312" s="36"/>
      <c r="K312" s="37"/>
      <c r="L312" s="229"/>
      <c r="P312" s="13"/>
      <c r="Q312" s="13"/>
    </row>
    <row r="313" spans="1:17" ht="23.25" customHeight="1" thickBot="1">
      <c r="A313" s="1299"/>
      <c r="B313" s="1302"/>
      <c r="C313" s="215"/>
      <c r="D313" s="7"/>
      <c r="E313" s="57"/>
      <c r="F313" s="57"/>
      <c r="G313" s="81"/>
      <c r="H313" s="168"/>
      <c r="I313" s="178"/>
      <c r="J313" s="34"/>
      <c r="K313" s="35"/>
      <c r="L313" s="230"/>
      <c r="P313" s="13"/>
      <c r="Q313" s="13"/>
    </row>
    <row r="314" spans="1:17" ht="22.5" customHeight="1">
      <c r="A314" s="1297"/>
      <c r="B314" s="1300" t="s">
        <v>251</v>
      </c>
      <c r="C314" s="145" t="s">
        <v>276</v>
      </c>
      <c r="D314" s="4" t="s">
        <v>7</v>
      </c>
      <c r="E314" s="10">
        <v>16</v>
      </c>
      <c r="F314" s="20">
        <v>1044</v>
      </c>
      <c r="G314" s="79">
        <v>6.4396799999999997E-4</v>
      </c>
      <c r="H314" s="166"/>
      <c r="I314" s="150" t="s">
        <v>651</v>
      </c>
      <c r="J314" s="11">
        <v>70.904399999999995</v>
      </c>
      <c r="K314" s="12">
        <f>J314*$K$2*((100-$K$1)/100)</f>
        <v>6381.3959999999997</v>
      </c>
      <c r="L314" s="228"/>
      <c r="P314" s="13"/>
      <c r="Q314" s="13"/>
    </row>
    <row r="315" spans="1:17" ht="27.1" customHeight="1">
      <c r="A315" s="1298"/>
      <c r="B315" s="1301"/>
      <c r="C315" s="126"/>
      <c r="D315" s="8"/>
      <c r="E315" s="58"/>
      <c r="F315" s="58"/>
      <c r="H315" s="167"/>
      <c r="I315" s="156"/>
      <c r="J315" s="36"/>
      <c r="K315" s="37"/>
      <c r="L315" s="229"/>
      <c r="P315" s="13"/>
      <c r="Q315" s="13"/>
    </row>
    <row r="316" spans="1:17" ht="27.1" customHeight="1" thickBot="1">
      <c r="A316" s="1299"/>
      <c r="B316" s="1302"/>
      <c r="C316" s="215"/>
      <c r="D316" s="7"/>
      <c r="E316" s="57"/>
      <c r="F316" s="57"/>
      <c r="G316" s="81"/>
      <c r="H316" s="168"/>
      <c r="I316" s="178"/>
      <c r="J316" s="34"/>
      <c r="K316" s="65"/>
      <c r="L316" s="252"/>
      <c r="P316" s="13"/>
      <c r="Q316" s="13"/>
    </row>
    <row r="317" spans="1:17" ht="27.1" customHeight="1">
      <c r="A317" s="1297"/>
      <c r="B317" s="1300" t="s">
        <v>934</v>
      </c>
      <c r="C317" s="165" t="s">
        <v>928</v>
      </c>
      <c r="D317" s="4" t="s">
        <v>3</v>
      </c>
      <c r="E317" s="10"/>
      <c r="F317" s="20">
        <v>11.4</v>
      </c>
      <c r="G317" s="79">
        <v>6.9999999999999999E-6</v>
      </c>
      <c r="H317" s="166">
        <v>50</v>
      </c>
      <c r="I317" s="150">
        <v>2000</v>
      </c>
      <c r="J317" s="11">
        <v>0.68400000000000005</v>
      </c>
      <c r="K317" s="12">
        <f>J317*$K$2*((100-$K$1)/100)</f>
        <v>61.56</v>
      </c>
      <c r="L317" s="228"/>
      <c r="P317" s="13"/>
      <c r="Q317" s="13"/>
    </row>
    <row r="318" spans="1:17" ht="27.1" customHeight="1">
      <c r="A318" s="1298"/>
      <c r="B318" s="1301"/>
      <c r="C318" s="126"/>
      <c r="D318" s="8"/>
      <c r="E318" s="58"/>
      <c r="F318" s="58"/>
      <c r="H318" s="167"/>
      <c r="I318" s="156"/>
      <c r="J318" s="36"/>
      <c r="K318" s="37"/>
      <c r="L318" s="229"/>
      <c r="P318" s="13"/>
      <c r="Q318" s="13"/>
    </row>
    <row r="319" spans="1:17" ht="27.1" customHeight="1" thickBot="1">
      <c r="A319" s="1299"/>
      <c r="B319" s="1302"/>
      <c r="C319" s="215"/>
      <c r="D319" s="7"/>
      <c r="E319" s="57"/>
      <c r="F319" s="57"/>
      <c r="G319" s="81"/>
      <c r="H319" s="168"/>
      <c r="I319" s="178"/>
      <c r="J319" s="34"/>
      <c r="K319" s="35"/>
      <c r="L319" s="230"/>
      <c r="P319" s="13"/>
      <c r="Q319" s="13"/>
    </row>
    <row r="320" spans="1:17" ht="27.1" customHeight="1">
      <c r="A320" s="1365"/>
      <c r="B320" s="1368" t="s">
        <v>293</v>
      </c>
      <c r="C320" s="125" t="s">
        <v>297</v>
      </c>
      <c r="D320" s="122" t="s">
        <v>294</v>
      </c>
      <c r="E320" s="32"/>
      <c r="F320" s="32">
        <v>51</v>
      </c>
      <c r="G320" s="161">
        <v>3.4999999999999997E-5</v>
      </c>
      <c r="H320" s="172">
        <v>60</v>
      </c>
      <c r="I320" s="177" t="s">
        <v>652</v>
      </c>
      <c r="J320" s="162">
        <v>2.4098999999999999</v>
      </c>
      <c r="K320" s="68">
        <f t="shared" ref="K320:K331" si="15">J320*$K$2*((100-$K$1)/100)</f>
        <v>216.89099999999999</v>
      </c>
      <c r="L320" s="228"/>
      <c r="P320" s="13"/>
      <c r="Q320" s="13"/>
    </row>
    <row r="321" spans="1:17" ht="27.1" customHeight="1">
      <c r="A321" s="1366"/>
      <c r="B321" s="1369"/>
      <c r="C321" s="126" t="s">
        <v>298</v>
      </c>
      <c r="D321" s="8" t="s">
        <v>296</v>
      </c>
      <c r="E321" s="58"/>
      <c r="F321" s="58">
        <v>51</v>
      </c>
      <c r="G321" s="163">
        <v>3.4999999999999997E-5</v>
      </c>
      <c r="H321" s="173">
        <v>60</v>
      </c>
      <c r="I321" s="156" t="s">
        <v>652</v>
      </c>
      <c r="J321" s="30">
        <v>2.4359999999999999</v>
      </c>
      <c r="K321" s="69">
        <f t="shared" si="15"/>
        <v>219.24</v>
      </c>
      <c r="L321" s="229"/>
      <c r="P321" s="13"/>
      <c r="Q321" s="13"/>
    </row>
    <row r="322" spans="1:17" ht="23" customHeight="1" thickBot="1">
      <c r="A322" s="1367"/>
      <c r="B322" s="1370"/>
      <c r="C322" s="215" t="s">
        <v>299</v>
      </c>
      <c r="D322" s="7" t="s">
        <v>295</v>
      </c>
      <c r="E322" s="57"/>
      <c r="F322" s="57">
        <v>67</v>
      </c>
      <c r="G322" s="164">
        <v>5.1999999999999997E-5</v>
      </c>
      <c r="H322" s="174">
        <v>40</v>
      </c>
      <c r="I322" s="178" t="s">
        <v>653</v>
      </c>
      <c r="J322" s="25">
        <v>2.7840000000000003</v>
      </c>
      <c r="K322" s="70">
        <f t="shared" si="15"/>
        <v>250.56000000000003</v>
      </c>
      <c r="L322" s="230"/>
      <c r="P322" s="13"/>
      <c r="Q322" s="13"/>
    </row>
    <row r="323" spans="1:17" ht="23" customHeight="1">
      <c r="A323" s="1365"/>
      <c r="B323" s="1368" t="s">
        <v>935</v>
      </c>
      <c r="C323" s="125" t="s">
        <v>930</v>
      </c>
      <c r="D323" s="122" t="s">
        <v>937</v>
      </c>
      <c r="E323" s="32"/>
      <c r="F323" s="32">
        <v>47.7</v>
      </c>
      <c r="G323" s="161">
        <v>3.8999999999999999E-5</v>
      </c>
      <c r="H323" s="172">
        <v>10</v>
      </c>
      <c r="I323" s="177">
        <v>350</v>
      </c>
      <c r="J323" s="162">
        <v>2.1663000000000001</v>
      </c>
      <c r="K323" s="68">
        <f t="shared" si="15"/>
        <v>194.96700000000001</v>
      </c>
      <c r="L323" s="228"/>
      <c r="P323" s="13"/>
      <c r="Q323" s="13"/>
    </row>
    <row r="324" spans="1:17" ht="23" customHeight="1">
      <c r="A324" s="1366"/>
      <c r="B324" s="1369"/>
      <c r="C324" s="126" t="s">
        <v>931</v>
      </c>
      <c r="D324" s="8" t="s">
        <v>938</v>
      </c>
      <c r="E324" s="58"/>
      <c r="F324" s="58">
        <v>47</v>
      </c>
      <c r="G324" s="163">
        <v>3.8999999999999999E-5</v>
      </c>
      <c r="H324" s="173">
        <v>10</v>
      </c>
      <c r="I324" s="156">
        <v>350</v>
      </c>
      <c r="J324" s="30">
        <v>2.2098</v>
      </c>
      <c r="K324" s="69">
        <f t="shared" si="15"/>
        <v>198.88200000000001</v>
      </c>
      <c r="L324" s="229"/>
      <c r="P324" s="13"/>
      <c r="Q324" s="13"/>
    </row>
    <row r="325" spans="1:17" ht="23" customHeight="1" thickBot="1">
      <c r="A325" s="1367"/>
      <c r="B325" s="1370"/>
      <c r="C325" s="215" t="s">
        <v>932</v>
      </c>
      <c r="D325" s="7" t="s">
        <v>939</v>
      </c>
      <c r="E325" s="57"/>
      <c r="F325" s="57">
        <v>63.3</v>
      </c>
      <c r="G325" s="164">
        <v>4.5000000000000003E-5</v>
      </c>
      <c r="H325" s="174">
        <v>10</v>
      </c>
      <c r="I325" s="178">
        <v>300</v>
      </c>
      <c r="J325" s="25">
        <v>2.9666999999999999</v>
      </c>
      <c r="K325" s="217">
        <f t="shared" si="15"/>
        <v>267.00299999999999</v>
      </c>
      <c r="L325" s="230"/>
      <c r="P325" s="13"/>
      <c r="Q325" s="13"/>
    </row>
    <row r="326" spans="1:17" ht="23" customHeight="1">
      <c r="A326" s="1365"/>
      <c r="B326" s="1368" t="s">
        <v>936</v>
      </c>
      <c r="C326" s="125" t="s">
        <v>933</v>
      </c>
      <c r="D326" s="122" t="s">
        <v>937</v>
      </c>
      <c r="E326" s="32"/>
      <c r="F326" s="32">
        <v>48</v>
      </c>
      <c r="G326" s="161">
        <v>3.8999999999999999E-5</v>
      </c>
      <c r="H326" s="172">
        <v>10</v>
      </c>
      <c r="I326" s="177">
        <v>350</v>
      </c>
      <c r="J326" s="162">
        <v>2.2271999999999998</v>
      </c>
      <c r="K326" s="68">
        <f t="shared" si="15"/>
        <v>200.44799999999998</v>
      </c>
      <c r="L326" s="228"/>
      <c r="P326" s="13"/>
      <c r="Q326" s="13"/>
    </row>
    <row r="327" spans="1:17" ht="23" customHeight="1">
      <c r="A327" s="1366"/>
      <c r="B327" s="1369"/>
      <c r="C327" s="126"/>
      <c r="D327" s="8"/>
      <c r="E327" s="58"/>
      <c r="F327" s="58"/>
      <c r="G327" s="163"/>
      <c r="H327" s="173"/>
      <c r="I327" s="156"/>
      <c r="J327" s="30"/>
      <c r="K327" s="69"/>
      <c r="L327" s="229"/>
      <c r="P327" s="13"/>
      <c r="Q327" s="13"/>
    </row>
    <row r="328" spans="1:17" ht="23" customHeight="1" thickBot="1">
      <c r="A328" s="1367"/>
      <c r="B328" s="1370"/>
      <c r="C328" s="215"/>
      <c r="D328" s="7"/>
      <c r="E328" s="57"/>
      <c r="F328" s="57"/>
      <c r="G328" s="164"/>
      <c r="H328" s="174"/>
      <c r="I328" s="178"/>
      <c r="J328" s="25"/>
      <c r="K328" s="70"/>
      <c r="L328" s="230"/>
      <c r="P328" s="13"/>
      <c r="Q328" s="13"/>
    </row>
    <row r="329" spans="1:17" ht="27.1" customHeight="1">
      <c r="A329" s="1297"/>
      <c r="B329" s="1368" t="s">
        <v>1281</v>
      </c>
      <c r="C329" s="145" t="s">
        <v>766</v>
      </c>
      <c r="D329" s="361" t="s">
        <v>767</v>
      </c>
      <c r="E329" s="10"/>
      <c r="F329" s="10">
        <v>447</v>
      </c>
      <c r="G329" s="79">
        <v>8.3299999999999997E-4</v>
      </c>
      <c r="H329" s="166"/>
      <c r="I329" s="180" t="s">
        <v>664</v>
      </c>
      <c r="J329" s="11">
        <v>5.8410000000000002</v>
      </c>
      <c r="K329" s="68">
        <f t="shared" si="15"/>
        <v>525.69000000000005</v>
      </c>
      <c r="L329" s="231"/>
      <c r="P329" s="13"/>
      <c r="Q329" s="13"/>
    </row>
    <row r="330" spans="1:17" ht="27.1" customHeight="1">
      <c r="A330" s="1298"/>
      <c r="B330" s="1369"/>
      <c r="C330" s="126" t="s">
        <v>704</v>
      </c>
      <c r="D330" s="359" t="s">
        <v>703</v>
      </c>
      <c r="E330" s="58"/>
      <c r="F330" s="58">
        <v>475</v>
      </c>
      <c r="G330" s="80">
        <v>8.9999999999999998E-4</v>
      </c>
      <c r="H330" s="167"/>
      <c r="I330" s="156" t="s">
        <v>664</v>
      </c>
      <c r="J330" s="30">
        <v>7.101</v>
      </c>
      <c r="K330" s="69">
        <f t="shared" si="15"/>
        <v>639.09</v>
      </c>
      <c r="L330" s="229"/>
      <c r="P330" s="13"/>
      <c r="Q330" s="13"/>
    </row>
    <row r="331" spans="1:17" ht="27.1" customHeight="1" thickBot="1">
      <c r="A331" s="1299"/>
      <c r="B331" s="1370"/>
      <c r="C331" s="215" t="s">
        <v>702</v>
      </c>
      <c r="D331" s="360" t="s">
        <v>701</v>
      </c>
      <c r="E331" s="57"/>
      <c r="F331" s="57">
        <v>475</v>
      </c>
      <c r="G331" s="81">
        <v>8.9999999999999998E-4</v>
      </c>
      <c r="H331" s="168"/>
      <c r="I331" s="178" t="s">
        <v>664</v>
      </c>
      <c r="J331" s="25">
        <v>7.2720000000000002</v>
      </c>
      <c r="K331" s="217">
        <f t="shared" si="15"/>
        <v>654.48</v>
      </c>
      <c r="L331" s="230"/>
      <c r="P331" s="13"/>
      <c r="Q331" s="13"/>
    </row>
    <row r="332" spans="1:17" ht="27.1" customHeight="1">
      <c r="A332" s="1297"/>
      <c r="B332" s="1300" t="s">
        <v>252</v>
      </c>
      <c r="C332" s="145" t="s">
        <v>278</v>
      </c>
      <c r="D332" s="4" t="s">
        <v>7</v>
      </c>
      <c r="E332" s="10"/>
      <c r="F332" s="10">
        <v>102</v>
      </c>
      <c r="G332" s="79">
        <v>5.0000000000000002E-5</v>
      </c>
      <c r="H332" s="166"/>
      <c r="I332" s="1052" t="s">
        <v>654</v>
      </c>
      <c r="J332" s="11">
        <v>5.8055000000000003</v>
      </c>
      <c r="K332" s="12">
        <f>J332*$K$2*((100-$K$1)/100)</f>
        <v>522.495</v>
      </c>
      <c r="L332" s="228"/>
      <c r="P332" s="13"/>
      <c r="Q332" s="13"/>
    </row>
    <row r="333" spans="1:17" ht="27.1" customHeight="1">
      <c r="A333" s="1298"/>
      <c r="B333" s="1301"/>
      <c r="C333" s="126"/>
      <c r="D333" s="8"/>
      <c r="E333" s="58"/>
      <c r="F333" s="58"/>
      <c r="H333" s="167"/>
      <c r="I333" s="156"/>
      <c r="J333" s="36"/>
      <c r="K333" s="37"/>
      <c r="L333" s="229"/>
      <c r="P333" s="13"/>
      <c r="Q333" s="13"/>
    </row>
    <row r="334" spans="1:17" ht="27.1" customHeight="1" thickBot="1">
      <c r="A334" s="1299"/>
      <c r="B334" s="1302"/>
      <c r="C334" s="215"/>
      <c r="D334" s="7"/>
      <c r="E334" s="57"/>
      <c r="F334" s="57"/>
      <c r="G334" s="81"/>
      <c r="H334" s="168"/>
      <c r="I334" s="178"/>
      <c r="J334" s="34"/>
      <c r="K334" s="35"/>
      <c r="L334" s="230"/>
      <c r="P334" s="13"/>
      <c r="Q334" s="13"/>
    </row>
    <row r="335" spans="1:17" ht="55.45" customHeight="1" thickBot="1">
      <c r="A335" s="530"/>
      <c r="B335" s="531" t="s">
        <v>1338</v>
      </c>
      <c r="C335" s="532" t="s">
        <v>1336</v>
      </c>
      <c r="D335" s="533" t="s">
        <v>3</v>
      </c>
      <c r="E335" s="534"/>
      <c r="F335" s="534"/>
      <c r="G335" s="535"/>
      <c r="H335" s="536">
        <v>12</v>
      </c>
      <c r="I335" s="537" t="s">
        <v>639</v>
      </c>
      <c r="J335" s="538">
        <v>8.6768999999999998</v>
      </c>
      <c r="K335" s="539">
        <f>J335*$K$2*((100-$K$1)/100)</f>
        <v>780.92099999999994</v>
      </c>
      <c r="L335" s="540"/>
      <c r="P335" s="13"/>
      <c r="Q335" s="13"/>
    </row>
    <row r="336" spans="1:17" ht="28.95" customHeight="1">
      <c r="A336" s="1464"/>
      <c r="B336" s="1463" t="s">
        <v>1339</v>
      </c>
      <c r="C336" s="524" t="s">
        <v>1340</v>
      </c>
      <c r="D336" s="99" t="s">
        <v>1341</v>
      </c>
      <c r="E336" s="525" t="s">
        <v>292</v>
      </c>
      <c r="F336" s="525">
        <v>475</v>
      </c>
      <c r="G336" s="526">
        <v>1.0965E-3</v>
      </c>
      <c r="H336" s="171">
        <v>2</v>
      </c>
      <c r="I336" s="527" t="s">
        <v>1231</v>
      </c>
      <c r="J336" s="528">
        <v>24.4</v>
      </c>
      <c r="K336" s="113">
        <f t="shared" ref="K336:K348" si="16">J336*$K$2*((100-$K$1)/100)</f>
        <v>2196</v>
      </c>
      <c r="L336" s="529"/>
      <c r="N336" s="435"/>
      <c r="P336" s="13"/>
      <c r="Q336" s="13"/>
    </row>
    <row r="337" spans="1:17" ht="28.95" customHeight="1">
      <c r="A337" s="1464"/>
      <c r="B337" s="1463"/>
      <c r="C337" s="445" t="s">
        <v>1342</v>
      </c>
      <c r="D337" s="8" t="s">
        <v>1341</v>
      </c>
      <c r="E337" s="446" t="s">
        <v>291</v>
      </c>
      <c r="F337" s="446">
        <v>700</v>
      </c>
      <c r="G337" s="447">
        <v>1.6065000000000001E-3</v>
      </c>
      <c r="H337" s="167">
        <v>2</v>
      </c>
      <c r="I337" s="448" t="s">
        <v>1231</v>
      </c>
      <c r="J337" s="449">
        <v>32.153800000000004</v>
      </c>
      <c r="K337" s="69">
        <f t="shared" si="16"/>
        <v>2893.8420000000006</v>
      </c>
      <c r="L337" s="454"/>
      <c r="N337" s="435"/>
      <c r="P337" s="13"/>
      <c r="Q337" s="13"/>
    </row>
    <row r="338" spans="1:17" ht="28.95" customHeight="1">
      <c r="A338" s="1464"/>
      <c r="B338" s="1463"/>
      <c r="C338" s="445" t="s">
        <v>1343</v>
      </c>
      <c r="D338" s="8" t="s">
        <v>1341</v>
      </c>
      <c r="E338" s="446" t="s">
        <v>290</v>
      </c>
      <c r="F338" s="446">
        <v>925</v>
      </c>
      <c r="G338" s="447">
        <v>2.1164999999999999E-3</v>
      </c>
      <c r="H338" s="167">
        <v>2</v>
      </c>
      <c r="I338" s="448" t="s">
        <v>1231</v>
      </c>
      <c r="J338" s="449">
        <v>42.297600000000003</v>
      </c>
      <c r="K338" s="69">
        <f t="shared" si="16"/>
        <v>3806.7840000000001</v>
      </c>
      <c r="L338" s="454"/>
      <c r="N338" s="435"/>
      <c r="P338" s="13"/>
      <c r="Q338" s="13"/>
    </row>
    <row r="339" spans="1:17" ht="28.95" customHeight="1">
      <c r="A339" s="1464"/>
      <c r="B339" s="1463"/>
      <c r="C339" s="445" t="s">
        <v>1344</v>
      </c>
      <c r="D339" s="8" t="s">
        <v>1341</v>
      </c>
      <c r="E339" s="446" t="s">
        <v>289</v>
      </c>
      <c r="F339" s="446">
        <v>1150</v>
      </c>
      <c r="G339" s="447">
        <v>2.6264999999999999E-3</v>
      </c>
      <c r="H339" s="167">
        <v>2</v>
      </c>
      <c r="I339" s="448" t="s">
        <v>1231</v>
      </c>
      <c r="J339" s="449">
        <v>51.561599999999999</v>
      </c>
      <c r="K339" s="69">
        <f t="shared" si="16"/>
        <v>4640.5439999999999</v>
      </c>
      <c r="L339" s="454"/>
      <c r="N339" s="435"/>
      <c r="P339" s="13"/>
      <c r="Q339" s="13"/>
    </row>
    <row r="340" spans="1:17" ht="28.95" customHeight="1">
      <c r="A340" s="1464"/>
      <c r="B340" s="1463"/>
      <c r="C340" s="445" t="s">
        <v>1345</v>
      </c>
      <c r="D340" s="8" t="s">
        <v>1341</v>
      </c>
      <c r="E340" s="446" t="s">
        <v>288</v>
      </c>
      <c r="F340" s="446">
        <v>1360</v>
      </c>
      <c r="G340" s="447">
        <v>3.1365E-3</v>
      </c>
      <c r="H340" s="167">
        <v>2</v>
      </c>
      <c r="I340" s="448" t="s">
        <v>1231</v>
      </c>
      <c r="J340" s="449">
        <v>63.45</v>
      </c>
      <c r="K340" s="69">
        <f t="shared" si="16"/>
        <v>5710.5</v>
      </c>
      <c r="L340" s="454"/>
      <c r="N340" s="435"/>
      <c r="P340" s="13"/>
      <c r="Q340" s="13"/>
    </row>
    <row r="341" spans="1:17" ht="28.95" customHeight="1">
      <c r="A341" s="1464"/>
      <c r="B341" s="1463"/>
      <c r="C341" s="445" t="s">
        <v>1346</v>
      </c>
      <c r="D341" s="8" t="s">
        <v>1341</v>
      </c>
      <c r="E341" s="446" t="s">
        <v>287</v>
      </c>
      <c r="F341" s="446">
        <v>1560</v>
      </c>
      <c r="G341" s="447">
        <v>3.6465E-3</v>
      </c>
      <c r="H341" s="167">
        <v>2</v>
      </c>
      <c r="I341" s="448" t="s">
        <v>1231</v>
      </c>
      <c r="J341" s="449">
        <v>74.81</v>
      </c>
      <c r="K341" s="69">
        <f t="shared" si="16"/>
        <v>6732.9000000000005</v>
      </c>
      <c r="L341" s="454"/>
      <c r="N341" s="435"/>
      <c r="P341" s="13"/>
      <c r="Q341" s="13"/>
    </row>
    <row r="342" spans="1:17" ht="28.95" customHeight="1" thickBot="1">
      <c r="A342" s="1464"/>
      <c r="B342" s="1463"/>
      <c r="C342" s="512" t="s">
        <v>1347</v>
      </c>
      <c r="D342" s="98" t="s">
        <v>1341</v>
      </c>
      <c r="E342" s="513" t="s">
        <v>286</v>
      </c>
      <c r="F342" s="513">
        <v>1770</v>
      </c>
      <c r="G342" s="514">
        <v>4.1564999999999996E-3</v>
      </c>
      <c r="H342" s="169">
        <v>2</v>
      </c>
      <c r="I342" s="515" t="s">
        <v>1231</v>
      </c>
      <c r="J342" s="516">
        <v>76.572000000000003</v>
      </c>
      <c r="K342" s="111">
        <f t="shared" si="16"/>
        <v>6891.4800000000005</v>
      </c>
      <c r="L342" s="517"/>
      <c r="N342" s="435"/>
      <c r="P342" s="13"/>
      <c r="Q342" s="13"/>
    </row>
    <row r="343" spans="1:17" ht="28.95" customHeight="1">
      <c r="A343" s="1365"/>
      <c r="B343" s="1368" t="s">
        <v>1489</v>
      </c>
      <c r="C343" s="442" t="s">
        <v>1490</v>
      </c>
      <c r="D343" s="122" t="s">
        <v>1491</v>
      </c>
      <c r="E343" s="443" t="s">
        <v>292</v>
      </c>
      <c r="F343" s="443">
        <v>530</v>
      </c>
      <c r="G343" s="520">
        <v>1.2899999999999999E-3</v>
      </c>
      <c r="H343" s="166">
        <v>2</v>
      </c>
      <c r="I343" s="444" t="s">
        <v>1231</v>
      </c>
      <c r="J343" s="521">
        <v>26.72</v>
      </c>
      <c r="K343" s="508">
        <f t="shared" si="16"/>
        <v>2404.7999999999997</v>
      </c>
      <c r="L343" s="453"/>
      <c r="O343" s="504"/>
      <c r="P343" s="13"/>
      <c r="Q343" s="13"/>
    </row>
    <row r="344" spans="1:17" ht="28.95" customHeight="1">
      <c r="A344" s="1366"/>
      <c r="B344" s="1369"/>
      <c r="C344" s="445" t="s">
        <v>1492</v>
      </c>
      <c r="D344" s="8" t="s">
        <v>1491</v>
      </c>
      <c r="E344" s="446" t="s">
        <v>291</v>
      </c>
      <c r="F344" s="446">
        <v>780</v>
      </c>
      <c r="G344" s="518">
        <v>1.89E-3</v>
      </c>
      <c r="H344" s="167">
        <v>2</v>
      </c>
      <c r="I344" s="448" t="s">
        <v>1231</v>
      </c>
      <c r="J344" s="519">
        <v>38.043599999999998</v>
      </c>
      <c r="K344" s="333">
        <f t="shared" si="16"/>
        <v>3423.924</v>
      </c>
      <c r="L344" s="454"/>
      <c r="O344" s="504"/>
      <c r="P344" s="13"/>
      <c r="Q344" s="13"/>
    </row>
    <row r="345" spans="1:17" ht="28.95" customHeight="1">
      <c r="A345" s="1366"/>
      <c r="B345" s="1369"/>
      <c r="C345" s="445" t="s">
        <v>1493</v>
      </c>
      <c r="D345" s="8" t="s">
        <v>1491</v>
      </c>
      <c r="E345" s="446" t="s">
        <v>290</v>
      </c>
      <c r="F345" s="446">
        <v>1030</v>
      </c>
      <c r="G345" s="518">
        <v>2.49E-3</v>
      </c>
      <c r="H345" s="167">
        <v>2</v>
      </c>
      <c r="I345" s="448" t="s">
        <v>1231</v>
      </c>
      <c r="J345" s="519">
        <v>49.766400000000004</v>
      </c>
      <c r="K345" s="333">
        <f t="shared" si="16"/>
        <v>4478.9760000000006</v>
      </c>
      <c r="L345" s="454"/>
      <c r="O345" s="504"/>
      <c r="P345" s="13"/>
      <c r="Q345" s="13"/>
    </row>
    <row r="346" spans="1:17" ht="28.95" customHeight="1">
      <c r="A346" s="1366"/>
      <c r="B346" s="1369"/>
      <c r="C346" s="445" t="s">
        <v>1494</v>
      </c>
      <c r="D346" s="8" t="s">
        <v>1491</v>
      </c>
      <c r="E346" s="446" t="s">
        <v>289</v>
      </c>
      <c r="F346" s="446">
        <v>1280</v>
      </c>
      <c r="G346" s="518">
        <v>3.0899999999999999E-3</v>
      </c>
      <c r="H346" s="167">
        <v>2</v>
      </c>
      <c r="I346" s="448" t="s">
        <v>1231</v>
      </c>
      <c r="J346" s="519">
        <v>62.198400000000007</v>
      </c>
      <c r="K346" s="333">
        <f t="shared" si="16"/>
        <v>5597.8560000000007</v>
      </c>
      <c r="L346" s="454"/>
      <c r="O346" s="504"/>
      <c r="P346" s="13"/>
      <c r="Q346" s="13"/>
    </row>
    <row r="347" spans="1:17" ht="28.95" customHeight="1">
      <c r="A347" s="1366"/>
      <c r="B347" s="1369"/>
      <c r="C347" s="445" t="s">
        <v>1495</v>
      </c>
      <c r="D347" s="8" t="s">
        <v>1491</v>
      </c>
      <c r="E347" s="446" t="s">
        <v>288</v>
      </c>
      <c r="F347" s="446">
        <v>1520</v>
      </c>
      <c r="G347" s="518">
        <v>3.6900000000000001E-3</v>
      </c>
      <c r="H347" s="167">
        <v>2</v>
      </c>
      <c r="I347" s="448" t="s">
        <v>1231</v>
      </c>
      <c r="J347" s="519">
        <v>77.7</v>
      </c>
      <c r="K347" s="333">
        <f t="shared" si="16"/>
        <v>6993</v>
      </c>
      <c r="L347" s="454"/>
      <c r="O347" s="504"/>
      <c r="P347" s="13"/>
      <c r="Q347" s="13"/>
    </row>
    <row r="348" spans="1:17" ht="28.95" customHeight="1" thickBot="1">
      <c r="A348" s="1367"/>
      <c r="B348" s="1370"/>
      <c r="C348" s="450" t="s">
        <v>1496</v>
      </c>
      <c r="D348" s="7" t="s">
        <v>1491</v>
      </c>
      <c r="E348" s="451" t="s">
        <v>287</v>
      </c>
      <c r="F348" s="451">
        <v>1740</v>
      </c>
      <c r="G348" s="522">
        <v>4.2900000000000004E-3</v>
      </c>
      <c r="H348" s="168">
        <v>2</v>
      </c>
      <c r="I348" s="452" t="s">
        <v>1231</v>
      </c>
      <c r="J348" s="523">
        <v>87.32</v>
      </c>
      <c r="K348" s="481">
        <f t="shared" si="16"/>
        <v>7858.7999999999993</v>
      </c>
      <c r="L348" s="455"/>
      <c r="O348" s="504"/>
      <c r="P348" s="13"/>
      <c r="Q348" s="13"/>
    </row>
    <row r="349" spans="1:17" ht="27.1" customHeight="1">
      <c r="A349" s="1366"/>
      <c r="B349" s="1369" t="s">
        <v>940</v>
      </c>
      <c r="C349" s="124" t="s">
        <v>925</v>
      </c>
      <c r="D349" s="99" t="s">
        <v>944</v>
      </c>
      <c r="E349" s="59" t="s">
        <v>292</v>
      </c>
      <c r="F349" s="59">
        <v>362</v>
      </c>
      <c r="G349" s="163">
        <v>3.3799999999999998E-4</v>
      </c>
      <c r="H349" s="263"/>
      <c r="I349" s="155">
        <v>40</v>
      </c>
      <c r="J349" s="56">
        <v>16.150400000000001</v>
      </c>
      <c r="K349" s="113">
        <f t="shared" ref="K349:K357" si="17">J349*$K$2*((100-$K$1)/100)</f>
        <v>1453.5360000000001</v>
      </c>
      <c r="L349" s="231"/>
      <c r="P349" s="13"/>
      <c r="Q349" s="13"/>
    </row>
    <row r="350" spans="1:17" ht="27.1" customHeight="1">
      <c r="A350" s="1366"/>
      <c r="B350" s="1369"/>
      <c r="C350" s="126" t="s">
        <v>926</v>
      </c>
      <c r="D350" s="8" t="s">
        <v>944</v>
      </c>
      <c r="E350" s="58" t="s">
        <v>291</v>
      </c>
      <c r="F350" s="58">
        <v>528</v>
      </c>
      <c r="G350" s="163">
        <v>4.4999999999999999E-4</v>
      </c>
      <c r="H350" s="173"/>
      <c r="I350" s="156">
        <v>30</v>
      </c>
      <c r="J350" s="30">
        <v>21.817800000000002</v>
      </c>
      <c r="K350" s="69">
        <f t="shared" si="17"/>
        <v>1963.6020000000001</v>
      </c>
      <c r="L350" s="229"/>
      <c r="P350" s="13"/>
      <c r="Q350" s="13"/>
    </row>
    <row r="351" spans="1:17" ht="27.1" customHeight="1" thickBot="1">
      <c r="A351" s="1366"/>
      <c r="B351" s="1369"/>
      <c r="C351" s="123" t="s">
        <v>927</v>
      </c>
      <c r="D351" s="98" t="s">
        <v>944</v>
      </c>
      <c r="E351" s="78" t="s">
        <v>290</v>
      </c>
      <c r="F351" s="78">
        <v>693</v>
      </c>
      <c r="G351" s="163">
        <v>6.7500000000000004E-4</v>
      </c>
      <c r="H351" s="262"/>
      <c r="I351" s="160">
        <v>20</v>
      </c>
      <c r="J351" s="121">
        <v>28.777600000000003</v>
      </c>
      <c r="K351" s="217">
        <f t="shared" si="17"/>
        <v>2589.9840000000004</v>
      </c>
      <c r="L351" s="252"/>
      <c r="P351" s="13"/>
      <c r="Q351" s="13"/>
    </row>
    <row r="352" spans="1:17" ht="27.1" customHeight="1">
      <c r="A352" s="1365"/>
      <c r="B352" s="1368" t="s">
        <v>941</v>
      </c>
      <c r="C352" s="125" t="s">
        <v>919</v>
      </c>
      <c r="D352" s="122" t="s">
        <v>943</v>
      </c>
      <c r="E352" s="32" t="s">
        <v>292</v>
      </c>
      <c r="F352" s="32">
        <v>407</v>
      </c>
      <c r="G352" s="161">
        <v>4.4999999999999999E-4</v>
      </c>
      <c r="H352" s="172"/>
      <c r="I352" s="177">
        <v>30</v>
      </c>
      <c r="J352" s="162">
        <v>18.899999999999999</v>
      </c>
      <c r="K352" s="68">
        <f t="shared" si="17"/>
        <v>1700.9999999999998</v>
      </c>
      <c r="L352" s="228"/>
      <c r="P352" s="13"/>
      <c r="Q352" s="13"/>
    </row>
    <row r="353" spans="1:17" ht="27.1" customHeight="1">
      <c r="A353" s="1366"/>
      <c r="B353" s="1369"/>
      <c r="C353" s="126" t="s">
        <v>920</v>
      </c>
      <c r="D353" s="8" t="s">
        <v>943</v>
      </c>
      <c r="E353" s="58" t="s">
        <v>291</v>
      </c>
      <c r="F353" s="58">
        <v>580</v>
      </c>
      <c r="G353" s="163">
        <v>6.7500000000000004E-4</v>
      </c>
      <c r="H353" s="173"/>
      <c r="I353" s="156">
        <v>20</v>
      </c>
      <c r="J353" s="30">
        <v>27.96</v>
      </c>
      <c r="K353" s="69">
        <f t="shared" si="17"/>
        <v>2516.4</v>
      </c>
      <c r="L353" s="229"/>
      <c r="P353" s="13"/>
      <c r="Q353" s="13"/>
    </row>
    <row r="354" spans="1:17" ht="27.1" customHeight="1" thickBot="1">
      <c r="A354" s="1367"/>
      <c r="B354" s="1370"/>
      <c r="C354" s="215" t="s">
        <v>921</v>
      </c>
      <c r="D354" s="7" t="s">
        <v>943</v>
      </c>
      <c r="E354" s="57" t="s">
        <v>290</v>
      </c>
      <c r="F354" s="57">
        <v>753</v>
      </c>
      <c r="G354" s="164">
        <v>7.5000000000000002E-4</v>
      </c>
      <c r="H354" s="174"/>
      <c r="I354" s="178">
        <v>18</v>
      </c>
      <c r="J354" s="25">
        <v>34.140300000000003</v>
      </c>
      <c r="K354" s="217">
        <f t="shared" si="17"/>
        <v>3072.6270000000004</v>
      </c>
      <c r="L354" s="230"/>
      <c r="P354" s="13"/>
      <c r="Q354" s="13"/>
    </row>
    <row r="355" spans="1:17" ht="27.1" customHeight="1">
      <c r="A355" s="1366"/>
      <c r="B355" s="1369" t="s">
        <v>942</v>
      </c>
      <c r="C355" s="124" t="s">
        <v>922</v>
      </c>
      <c r="D355" s="99" t="s">
        <v>279</v>
      </c>
      <c r="E355" s="59" t="s">
        <v>292</v>
      </c>
      <c r="F355" s="59">
        <v>471</v>
      </c>
      <c r="G355" s="163">
        <v>4.4999999999999999E-4</v>
      </c>
      <c r="H355" s="263"/>
      <c r="I355" s="155">
        <v>30</v>
      </c>
      <c r="J355" s="56">
        <v>21</v>
      </c>
      <c r="K355" s="68">
        <f t="shared" si="17"/>
        <v>1890</v>
      </c>
      <c r="L355" s="231"/>
      <c r="P355" s="13"/>
      <c r="Q355" s="13"/>
    </row>
    <row r="356" spans="1:17" ht="27.1" customHeight="1">
      <c r="A356" s="1366"/>
      <c r="B356" s="1369"/>
      <c r="C356" s="126" t="s">
        <v>923</v>
      </c>
      <c r="D356" s="8" t="s">
        <v>279</v>
      </c>
      <c r="E356" s="58" t="s">
        <v>291</v>
      </c>
      <c r="F356" s="58">
        <v>672</v>
      </c>
      <c r="G356" s="163">
        <v>6.7500000000000004E-4</v>
      </c>
      <c r="H356" s="173"/>
      <c r="I356" s="156">
        <v>20</v>
      </c>
      <c r="J356" s="30">
        <v>30.42</v>
      </c>
      <c r="K356" s="69">
        <f t="shared" si="17"/>
        <v>2737.8</v>
      </c>
      <c r="L356" s="229"/>
      <c r="P356" s="13"/>
      <c r="Q356" s="13"/>
    </row>
    <row r="357" spans="1:17" ht="27.1" customHeight="1" thickBot="1">
      <c r="A357" s="1367"/>
      <c r="B357" s="1370"/>
      <c r="C357" s="215" t="s">
        <v>924</v>
      </c>
      <c r="D357" s="7" t="s">
        <v>279</v>
      </c>
      <c r="E357" s="58" t="s">
        <v>290</v>
      </c>
      <c r="F357" s="57">
        <v>873</v>
      </c>
      <c r="G357" s="164">
        <v>7.5000000000000002E-4</v>
      </c>
      <c r="H357" s="174"/>
      <c r="I357" s="178">
        <v>18</v>
      </c>
      <c r="J357" s="25">
        <v>40.58</v>
      </c>
      <c r="K357" s="217">
        <f t="shared" si="17"/>
        <v>3652.2</v>
      </c>
      <c r="L357" s="230"/>
      <c r="P357" s="13"/>
      <c r="Q357" s="13"/>
    </row>
    <row r="358" spans="1:17" ht="27.1" customHeight="1" thickBot="1">
      <c r="A358" s="1323" t="s">
        <v>785</v>
      </c>
      <c r="B358" s="1324"/>
      <c r="C358" s="1324"/>
      <c r="D358" s="1324"/>
      <c r="E358" s="1324"/>
      <c r="F358" s="1324"/>
      <c r="G358" s="1324"/>
      <c r="H358" s="1324"/>
      <c r="I358" s="1324"/>
      <c r="J358" s="1324"/>
      <c r="K358" s="1324"/>
      <c r="L358" s="331"/>
      <c r="P358" s="13"/>
      <c r="Q358" s="13"/>
    </row>
    <row r="359" spans="1:17" ht="27.1" customHeight="1">
      <c r="A359" s="1297"/>
      <c r="B359" s="1471" t="s">
        <v>786</v>
      </c>
      <c r="C359" s="713" t="s">
        <v>787</v>
      </c>
      <c r="D359" s="714" t="s">
        <v>188</v>
      </c>
      <c r="E359" s="707"/>
      <c r="F359" s="715">
        <v>90</v>
      </c>
      <c r="G359" s="79">
        <v>4.4799999999999999E-4</v>
      </c>
      <c r="H359" s="1474" t="s">
        <v>192</v>
      </c>
      <c r="I359" s="1475"/>
      <c r="J359" s="716">
        <v>1.1971999999999998</v>
      </c>
      <c r="K359" s="239">
        <f>J359*$K$2*((100-$K$1)/100)</f>
        <v>107.74799999999999</v>
      </c>
      <c r="L359" s="708"/>
      <c r="P359" s="13"/>
      <c r="Q359" s="13"/>
    </row>
    <row r="360" spans="1:17" ht="27.1" customHeight="1">
      <c r="A360" s="1329"/>
      <c r="B360" s="1472"/>
      <c r="C360" s="717" t="s">
        <v>831</v>
      </c>
      <c r="D360" s="661" t="s">
        <v>188</v>
      </c>
      <c r="E360" s="631"/>
      <c r="F360" s="662">
        <v>90</v>
      </c>
      <c r="G360" s="628">
        <v>4.4799999999999999E-4</v>
      </c>
      <c r="H360" s="1389" t="s">
        <v>832</v>
      </c>
      <c r="I360" s="1390"/>
      <c r="J360" s="664">
        <v>1.1971999999999998</v>
      </c>
      <c r="K360" s="654">
        <f>J360*$K$2*((100-$K$1)/100)</f>
        <v>107.74799999999999</v>
      </c>
      <c r="L360" s="705"/>
      <c r="P360" s="13"/>
      <c r="Q360" s="13"/>
    </row>
    <row r="361" spans="1:17" ht="27.1" customHeight="1">
      <c r="A361" s="1298"/>
      <c r="B361" s="1472"/>
      <c r="C361" s="124" t="s">
        <v>788</v>
      </c>
      <c r="D361" s="66" t="s">
        <v>191</v>
      </c>
      <c r="E361" s="59"/>
      <c r="F361" s="248">
        <v>90</v>
      </c>
      <c r="G361" s="80">
        <v>4.4099999999999999E-4</v>
      </c>
      <c r="H361" s="1362" t="s">
        <v>315</v>
      </c>
      <c r="I361" s="1362"/>
      <c r="J361" s="664">
        <v>1.1971999999999998</v>
      </c>
      <c r="K361" s="654">
        <f>J361*$K$2*((100-$K$1)/100)</f>
        <v>107.74799999999999</v>
      </c>
      <c r="L361" s="705"/>
      <c r="P361" s="13"/>
      <c r="Q361" s="13"/>
    </row>
    <row r="362" spans="1:17" ht="27.1" customHeight="1" thickBot="1">
      <c r="A362" s="1299"/>
      <c r="B362" s="1473"/>
      <c r="C362" s="215" t="s">
        <v>789</v>
      </c>
      <c r="D362" s="718" t="s">
        <v>194</v>
      </c>
      <c r="E362" s="57"/>
      <c r="F362" s="249">
        <v>120</v>
      </c>
      <c r="G362" s="81">
        <v>4.4000000000000002E-4</v>
      </c>
      <c r="H362" s="1322" t="s">
        <v>192</v>
      </c>
      <c r="I362" s="1322"/>
      <c r="J362" s="719">
        <v>1.5471000000000001</v>
      </c>
      <c r="K362" s="19">
        <f>J362*$K$2*((100-$K$1)/100)</f>
        <v>139.239</v>
      </c>
      <c r="L362" s="247"/>
      <c r="P362" s="13"/>
      <c r="Q362" s="13"/>
    </row>
    <row r="363" spans="1:17" ht="27.1" customHeight="1" thickBot="1">
      <c r="A363" s="1315" t="s">
        <v>785</v>
      </c>
      <c r="B363" s="1316"/>
      <c r="C363" s="1316"/>
      <c r="D363" s="1316"/>
      <c r="E363" s="1316"/>
      <c r="F363" s="1316"/>
      <c r="G363" s="1316"/>
      <c r="H363" s="1316"/>
      <c r="I363" s="1316"/>
      <c r="J363" s="1316"/>
      <c r="K363" s="1316"/>
      <c r="L363" s="331"/>
      <c r="P363" s="13"/>
      <c r="Q363" s="13"/>
    </row>
    <row r="364" spans="1:17" ht="27.1" customHeight="1">
      <c r="A364" s="1297"/>
      <c r="B364" s="1330" t="s">
        <v>839</v>
      </c>
      <c r="C364" s="713" t="s">
        <v>790</v>
      </c>
      <c r="D364" s="714" t="s">
        <v>791</v>
      </c>
      <c r="E364" s="707"/>
      <c r="F364" s="20">
        <v>100</v>
      </c>
      <c r="G364" s="79">
        <v>4.4799999999999999E-4</v>
      </c>
      <c r="H364" s="1393" t="s">
        <v>192</v>
      </c>
      <c r="I364" s="1393"/>
      <c r="J364" s="716">
        <v>1.2558</v>
      </c>
      <c r="K364" s="12">
        <f t="shared" ref="K364:K368" si="18">J364*$K$2*((100-$K$1)/100)</f>
        <v>113.02200000000001</v>
      </c>
      <c r="L364" s="708"/>
      <c r="P364" s="13"/>
      <c r="Q364" s="13"/>
    </row>
    <row r="365" spans="1:17" ht="27.1" customHeight="1">
      <c r="A365" s="1329"/>
      <c r="B365" s="1470"/>
      <c r="C365" s="1210" t="s">
        <v>833</v>
      </c>
      <c r="D365" s="1211" t="s">
        <v>837</v>
      </c>
      <c r="E365" s="1205"/>
      <c r="F365" s="28">
        <v>151</v>
      </c>
      <c r="G365" s="80">
        <v>9.5E-4</v>
      </c>
      <c r="H365" s="1389" t="s">
        <v>189</v>
      </c>
      <c r="I365" s="1390"/>
      <c r="J365" s="664">
        <v>1.8480000000000001</v>
      </c>
      <c r="K365" s="33">
        <f t="shared" si="18"/>
        <v>166.32000000000002</v>
      </c>
      <c r="L365" s="705"/>
      <c r="P365" s="13"/>
      <c r="Q365" s="13"/>
    </row>
    <row r="366" spans="1:17" ht="27.1" customHeight="1">
      <c r="A366" s="1329"/>
      <c r="B366" s="1470"/>
      <c r="C366" s="1210" t="s">
        <v>836</v>
      </c>
      <c r="D366" s="1211" t="s">
        <v>837</v>
      </c>
      <c r="E366" s="1205"/>
      <c r="F366" s="28">
        <v>151</v>
      </c>
      <c r="G366" s="80">
        <v>6.3500000000000004E-4</v>
      </c>
      <c r="H366" s="1389" t="s">
        <v>192</v>
      </c>
      <c r="I366" s="1390"/>
      <c r="J366" s="664">
        <v>1.8480000000000001</v>
      </c>
      <c r="K366" s="33">
        <f t="shared" si="18"/>
        <v>166.32000000000002</v>
      </c>
      <c r="L366" s="705"/>
      <c r="P366" s="13"/>
      <c r="Q366" s="13"/>
    </row>
    <row r="367" spans="1:17" ht="27.1" customHeight="1">
      <c r="A367" s="1329"/>
      <c r="B367" s="1470"/>
      <c r="C367" s="660" t="s">
        <v>834</v>
      </c>
      <c r="D367" s="66" t="s">
        <v>840</v>
      </c>
      <c r="E367" s="112"/>
      <c r="F367" s="28">
        <v>238</v>
      </c>
      <c r="G367" s="80">
        <v>9.5E-4</v>
      </c>
      <c r="H367" s="1389" t="s">
        <v>197</v>
      </c>
      <c r="I367" s="1390"/>
      <c r="J367" s="664">
        <v>2.9440000000000004</v>
      </c>
      <c r="K367" s="33">
        <f t="shared" si="18"/>
        <v>264.96000000000004</v>
      </c>
      <c r="L367" s="705"/>
      <c r="P367" s="13"/>
      <c r="Q367" s="13"/>
    </row>
    <row r="368" spans="1:17" ht="27.1" customHeight="1" thickBot="1">
      <c r="A368" s="1367"/>
      <c r="B368" s="1332"/>
      <c r="C368" s="246" t="s">
        <v>835</v>
      </c>
      <c r="D368" s="718" t="s">
        <v>838</v>
      </c>
      <c r="E368" s="721"/>
      <c r="F368" s="722">
        <v>380</v>
      </c>
      <c r="G368" s="81">
        <v>1.8E-3</v>
      </c>
      <c r="H368" s="1394" t="s">
        <v>197</v>
      </c>
      <c r="I368" s="1395"/>
      <c r="J368" s="719">
        <v>4.8984000000000005</v>
      </c>
      <c r="K368" s="720">
        <f t="shared" si="18"/>
        <v>440.85600000000005</v>
      </c>
      <c r="L368" s="247"/>
      <c r="P368" s="13"/>
      <c r="Q368" s="13"/>
    </row>
    <row r="369" spans="1:17" ht="34.6" customHeight="1" thickBot="1">
      <c r="A369" s="1315" t="s">
        <v>200</v>
      </c>
      <c r="B369" s="1316"/>
      <c r="C369" s="1316"/>
      <c r="D369" s="1316"/>
      <c r="E369" s="1316"/>
      <c r="F369" s="1316"/>
      <c r="G369" s="1316"/>
      <c r="H369" s="1316"/>
      <c r="I369" s="1316"/>
      <c r="J369" s="1316"/>
      <c r="K369" s="1316"/>
      <c r="L369" s="331"/>
      <c r="P369" s="13"/>
      <c r="Q369" s="13"/>
    </row>
    <row r="370" spans="1:17" ht="27.1" customHeight="1">
      <c r="A370" s="1297"/>
      <c r="B370" s="1387" t="s">
        <v>1757</v>
      </c>
      <c r="C370" s="145" t="s">
        <v>187</v>
      </c>
      <c r="D370" s="361" t="s">
        <v>188</v>
      </c>
      <c r="E370" s="10"/>
      <c r="F370" s="20">
        <v>110</v>
      </c>
      <c r="G370" s="79">
        <v>4.8999999999999998E-4</v>
      </c>
      <c r="H370" s="1391" t="s">
        <v>189</v>
      </c>
      <c r="I370" s="1391"/>
      <c r="J370" s="67">
        <v>1.5092000000000001</v>
      </c>
      <c r="K370" s="12">
        <f>J370*$K$2*((100-$K$1)/100)</f>
        <v>135.828</v>
      </c>
      <c r="L370" s="228"/>
      <c r="P370" s="13"/>
      <c r="Q370" s="13"/>
    </row>
    <row r="371" spans="1:17" ht="27.1" customHeight="1">
      <c r="A371" s="1329"/>
      <c r="B371" s="1388"/>
      <c r="C371" s="27" t="s">
        <v>190</v>
      </c>
      <c r="D371" s="66" t="s">
        <v>191</v>
      </c>
      <c r="E371" s="112"/>
      <c r="F371" s="28">
        <v>110</v>
      </c>
      <c r="G371" s="80">
        <v>4.8999999999999998E-4</v>
      </c>
      <c r="H371" s="1392" t="s">
        <v>192</v>
      </c>
      <c r="I371" s="1392"/>
      <c r="J371" s="29">
        <v>1.5092000000000001</v>
      </c>
      <c r="K371" s="16">
        <f>J371*$K$2*((100-$K$1)/100)</f>
        <v>135.828</v>
      </c>
      <c r="L371" s="231"/>
      <c r="P371" s="13"/>
      <c r="Q371" s="13"/>
    </row>
    <row r="372" spans="1:17" ht="27.1" customHeight="1">
      <c r="A372" s="1329"/>
      <c r="B372" s="1388"/>
      <c r="C372" s="27" t="s">
        <v>193</v>
      </c>
      <c r="D372" s="66" t="s">
        <v>194</v>
      </c>
      <c r="E372" s="112"/>
      <c r="F372" s="28">
        <v>142</v>
      </c>
      <c r="G372" s="80">
        <v>8.3000000000000001E-4</v>
      </c>
      <c r="H372" s="1392" t="s">
        <v>189</v>
      </c>
      <c r="I372" s="1392"/>
      <c r="J372" s="29">
        <v>2.1887999999999996</v>
      </c>
      <c r="K372" s="16">
        <f>J372*$K$2*((100-$K$1)/100)</f>
        <v>196.99199999999996</v>
      </c>
      <c r="L372" s="231"/>
      <c r="P372" s="13"/>
      <c r="Q372" s="13"/>
    </row>
    <row r="373" spans="1:17" ht="27.1" customHeight="1">
      <c r="A373" s="1298"/>
      <c r="B373" s="1388"/>
      <c r="C373" s="126" t="s">
        <v>195</v>
      </c>
      <c r="D373" s="8" t="s">
        <v>196</v>
      </c>
      <c r="E373" s="58"/>
      <c r="F373" s="58">
        <v>260</v>
      </c>
      <c r="G373" s="80">
        <v>2.82E-3</v>
      </c>
      <c r="H373" s="1321" t="s">
        <v>197</v>
      </c>
      <c r="I373" s="1321"/>
      <c r="J373" s="271">
        <v>3.9060000000000006</v>
      </c>
      <c r="K373" s="16">
        <f>J373*$K$2*((100-$K$1)/100)</f>
        <v>351.54000000000008</v>
      </c>
      <c r="L373" s="229"/>
      <c r="P373" s="13"/>
      <c r="Q373" s="13"/>
    </row>
    <row r="374" spans="1:17" ht="27.1" customHeight="1" thickBot="1">
      <c r="A374" s="1303"/>
      <c r="B374" s="1388"/>
      <c r="C374" s="616" t="s">
        <v>199</v>
      </c>
      <c r="D374" s="617" t="s">
        <v>198</v>
      </c>
      <c r="E374" s="618"/>
      <c r="F374" s="618">
        <v>344</v>
      </c>
      <c r="G374" s="80">
        <v>3.3800000000000002E-3</v>
      </c>
      <c r="H374" s="1462" t="s">
        <v>197</v>
      </c>
      <c r="I374" s="1462"/>
      <c r="J374" s="619">
        <v>5.55</v>
      </c>
      <c r="K374" s="130">
        <f>J374*$K$2*((100-$K$1)/100)</f>
        <v>499.5</v>
      </c>
      <c r="L374" s="252"/>
      <c r="P374" s="13"/>
      <c r="Q374" s="13"/>
    </row>
    <row r="375" spans="1:17" s="456" customFormat="1" ht="27.1" customHeight="1" thickBot="1">
      <c r="A375" s="1333" t="s">
        <v>1348</v>
      </c>
      <c r="B375" s="1317"/>
      <c r="C375" s="1317"/>
      <c r="D375" s="1317"/>
      <c r="E375" s="1317"/>
      <c r="F375" s="1317"/>
      <c r="G375" s="1317"/>
      <c r="H375" s="1317"/>
      <c r="I375" s="1317"/>
      <c r="J375" s="1317"/>
      <c r="K375" s="1317"/>
      <c r="L375" s="626"/>
      <c r="P375" s="13"/>
      <c r="Q375" s="13"/>
    </row>
    <row r="376" spans="1:17" s="456" customFormat="1" ht="27.1" customHeight="1">
      <c r="A376" s="1465"/>
      <c r="B376" s="1467" t="s">
        <v>1349</v>
      </c>
      <c r="C376" s="620" t="s">
        <v>1350</v>
      </c>
      <c r="D376" s="99" t="s">
        <v>1351</v>
      </c>
      <c r="E376" s="621" t="s">
        <v>1352</v>
      </c>
      <c r="F376" s="622">
        <v>30</v>
      </c>
      <c r="G376" s="623">
        <v>1E-3</v>
      </c>
      <c r="H376" s="1362" t="s">
        <v>197</v>
      </c>
      <c r="I376" s="1362"/>
      <c r="J376" s="624">
        <v>23.1</v>
      </c>
      <c r="K376" s="68">
        <f>J376*1*((100-$K$1)/100)</f>
        <v>23.1</v>
      </c>
      <c r="L376" s="625"/>
      <c r="N376" s="435"/>
      <c r="P376" s="13"/>
      <c r="Q376" s="13"/>
    </row>
    <row r="377" spans="1:17" s="456" customFormat="1" ht="27.1" customHeight="1">
      <c r="A377" s="1465"/>
      <c r="B377" s="1301"/>
      <c r="C377" s="613" t="s">
        <v>1353</v>
      </c>
      <c r="D377" s="8" t="s">
        <v>1351</v>
      </c>
      <c r="E377" s="457" t="s">
        <v>1354</v>
      </c>
      <c r="F377" s="458">
        <v>30</v>
      </c>
      <c r="G377" s="459">
        <v>1E-3</v>
      </c>
      <c r="H377" s="1321" t="s">
        <v>197</v>
      </c>
      <c r="I377" s="1321"/>
      <c r="J377" s="465">
        <v>23.1</v>
      </c>
      <c r="K377" s="69">
        <f t="shared" ref="K377:K383" si="19">J377*1*((100-$K$1)/100)</f>
        <v>23.1</v>
      </c>
      <c r="L377" s="464"/>
      <c r="N377" s="435"/>
      <c r="P377" s="13"/>
      <c r="Q377" s="13"/>
    </row>
    <row r="378" spans="1:17" s="456" customFormat="1" ht="27.1" customHeight="1">
      <c r="A378" s="1465"/>
      <c r="B378" s="1301" t="s">
        <v>1355</v>
      </c>
      <c r="C378" s="613" t="s">
        <v>1356</v>
      </c>
      <c r="D378" s="8" t="s">
        <v>1357</v>
      </c>
      <c r="E378" s="460" t="s">
        <v>1352</v>
      </c>
      <c r="F378" s="458">
        <v>37</v>
      </c>
      <c r="G378" s="459">
        <v>1.2999999999999999E-3</v>
      </c>
      <c r="H378" s="1321" t="s">
        <v>197</v>
      </c>
      <c r="I378" s="1321"/>
      <c r="J378" s="465">
        <v>26.950000000000003</v>
      </c>
      <c r="K378" s="69">
        <f t="shared" si="19"/>
        <v>26.950000000000003</v>
      </c>
      <c r="L378" s="464"/>
      <c r="N378" s="435"/>
      <c r="P378" s="13"/>
      <c r="Q378" s="13"/>
    </row>
    <row r="379" spans="1:17" s="456" customFormat="1" ht="27.1" customHeight="1">
      <c r="A379" s="1465"/>
      <c r="B379" s="1301"/>
      <c r="C379" s="613" t="s">
        <v>1358</v>
      </c>
      <c r="D379" s="8" t="s">
        <v>1357</v>
      </c>
      <c r="E379" s="457" t="s">
        <v>1354</v>
      </c>
      <c r="F379" s="458">
        <v>37</v>
      </c>
      <c r="G379" s="459">
        <v>1.2999999999999999E-3</v>
      </c>
      <c r="H379" s="1321" t="s">
        <v>197</v>
      </c>
      <c r="I379" s="1321"/>
      <c r="J379" s="466">
        <v>26.950000000000003</v>
      </c>
      <c r="K379" s="69">
        <f t="shared" si="19"/>
        <v>26.950000000000003</v>
      </c>
      <c r="L379" s="464"/>
      <c r="N379" s="435"/>
      <c r="P379" s="13"/>
      <c r="Q379" s="13"/>
    </row>
    <row r="380" spans="1:17" s="456" customFormat="1" ht="27.1" customHeight="1">
      <c r="A380" s="1465"/>
      <c r="B380" s="1301" t="s">
        <v>1359</v>
      </c>
      <c r="C380" s="613" t="s">
        <v>1360</v>
      </c>
      <c r="D380" s="8" t="s">
        <v>1361</v>
      </c>
      <c r="E380" s="460" t="s">
        <v>1352</v>
      </c>
      <c r="F380" s="458">
        <v>54</v>
      </c>
      <c r="G380" s="459">
        <v>1.6999999999999999E-3</v>
      </c>
      <c r="H380" s="1321" t="s">
        <v>197</v>
      </c>
      <c r="I380" s="1321"/>
      <c r="J380" s="465">
        <v>39.215000000000003</v>
      </c>
      <c r="K380" s="69">
        <f t="shared" si="19"/>
        <v>39.215000000000003</v>
      </c>
      <c r="L380" s="464"/>
      <c r="N380" s="435"/>
      <c r="P380" s="13"/>
      <c r="Q380" s="13"/>
    </row>
    <row r="381" spans="1:17" s="456" customFormat="1" ht="27.1" customHeight="1">
      <c r="A381" s="1465"/>
      <c r="B381" s="1301"/>
      <c r="C381" s="613" t="s">
        <v>1362</v>
      </c>
      <c r="D381" s="8" t="s">
        <v>1361</v>
      </c>
      <c r="E381" s="457" t="s">
        <v>1354</v>
      </c>
      <c r="F381" s="458">
        <v>54</v>
      </c>
      <c r="G381" s="459">
        <v>1.6999999999999999E-3</v>
      </c>
      <c r="H381" s="1321" t="s">
        <v>197</v>
      </c>
      <c r="I381" s="1321"/>
      <c r="J381" s="465">
        <v>39.215000000000003</v>
      </c>
      <c r="K381" s="69">
        <f t="shared" si="19"/>
        <v>39.215000000000003</v>
      </c>
      <c r="L381" s="464"/>
      <c r="N381" s="435"/>
      <c r="P381" s="13"/>
      <c r="Q381" s="13"/>
    </row>
    <row r="382" spans="1:17" s="456" customFormat="1" ht="27.1" customHeight="1">
      <c r="A382" s="1465"/>
      <c r="B382" s="1301" t="s">
        <v>1363</v>
      </c>
      <c r="C382" s="613" t="s">
        <v>1364</v>
      </c>
      <c r="D382" s="8" t="s">
        <v>1365</v>
      </c>
      <c r="E382" s="460" t="s">
        <v>1352</v>
      </c>
      <c r="F382" s="458">
        <v>80</v>
      </c>
      <c r="G382" s="459">
        <v>3.333333E-3</v>
      </c>
      <c r="H382" s="1321" t="s">
        <v>1366</v>
      </c>
      <c r="I382" s="1321"/>
      <c r="J382" s="465">
        <v>58.663000000000004</v>
      </c>
      <c r="K382" s="69">
        <f t="shared" si="19"/>
        <v>58.663000000000004</v>
      </c>
      <c r="L382" s="464"/>
      <c r="N382" s="435"/>
      <c r="P382" s="13"/>
      <c r="Q382" s="13"/>
    </row>
    <row r="383" spans="1:17" s="456" customFormat="1" ht="27.1" customHeight="1" thickBot="1">
      <c r="A383" s="1466"/>
      <c r="B383" s="1302"/>
      <c r="C383" s="614" t="s">
        <v>1367</v>
      </c>
      <c r="D383" s="7" t="s">
        <v>1365</v>
      </c>
      <c r="E383" s="461" t="s">
        <v>1354</v>
      </c>
      <c r="F383" s="462">
        <v>80</v>
      </c>
      <c r="G383" s="463">
        <v>3.333333E-3</v>
      </c>
      <c r="H383" s="1322" t="s">
        <v>1366</v>
      </c>
      <c r="I383" s="1322"/>
      <c r="J383" s="467">
        <v>58.663000000000004</v>
      </c>
      <c r="K383" s="70">
        <f t="shared" si="19"/>
        <v>58.663000000000004</v>
      </c>
      <c r="L383" s="464"/>
      <c r="N383" s="435"/>
      <c r="P383" s="13"/>
      <c r="Q383" s="13"/>
    </row>
    <row r="384" spans="1:17" s="596" customFormat="1" ht="27.1" customHeight="1">
      <c r="A384" s="1323" t="s">
        <v>1666</v>
      </c>
      <c r="B384" s="1324"/>
      <c r="C384" s="1324"/>
      <c r="D384" s="1324"/>
      <c r="E384" s="1324"/>
      <c r="F384" s="1324"/>
      <c r="G384" s="1324"/>
      <c r="H384" s="1324"/>
      <c r="I384" s="1324"/>
      <c r="J384" s="1324"/>
      <c r="K384" s="1325"/>
      <c r="L384" s="595"/>
      <c r="N384" s="435"/>
      <c r="O384" s="597"/>
      <c r="P384" s="597"/>
    </row>
    <row r="385" spans="1:16" s="596" customFormat="1" ht="23" customHeight="1">
      <c r="A385" s="1288"/>
      <c r="B385" s="1286" t="s">
        <v>1667</v>
      </c>
      <c r="C385" s="615" t="s">
        <v>1668</v>
      </c>
      <c r="D385" s="598" t="s">
        <v>1669</v>
      </c>
      <c r="E385" s="599" t="s">
        <v>1352</v>
      </c>
      <c r="F385" s="600">
        <v>190</v>
      </c>
      <c r="G385" s="601">
        <v>7.3999999999999999E-4</v>
      </c>
      <c r="H385" s="1284" t="s">
        <v>1739</v>
      </c>
      <c r="I385" s="1285"/>
      <c r="J385" s="627">
        <v>27.280000000000005</v>
      </c>
      <c r="K385" s="69">
        <f t="shared" ref="K385:K431" si="20">J385*1*((100-$K$1)/100)</f>
        <v>27.280000000000005</v>
      </c>
      <c r="L385" s="603"/>
      <c r="N385" s="436" t="s">
        <v>1331</v>
      </c>
      <c r="O385" s="504"/>
      <c r="P385" s="597"/>
    </row>
    <row r="386" spans="1:16" s="596" customFormat="1" ht="23" customHeight="1">
      <c r="A386" s="1289"/>
      <c r="B386" s="1287"/>
      <c r="C386" s="615" t="s">
        <v>1670</v>
      </c>
      <c r="D386" s="598" t="s">
        <v>1669</v>
      </c>
      <c r="E386" s="604" t="s">
        <v>1354</v>
      </c>
      <c r="F386" s="600">
        <v>190</v>
      </c>
      <c r="G386" s="601">
        <v>7.3999999999999999E-4</v>
      </c>
      <c r="H386" s="1284" t="s">
        <v>1739</v>
      </c>
      <c r="I386" s="1285"/>
      <c r="J386" s="627">
        <v>27.280000000000005</v>
      </c>
      <c r="K386" s="69">
        <f t="shared" si="20"/>
        <v>27.280000000000005</v>
      </c>
      <c r="L386" s="603"/>
      <c r="N386" s="436" t="s">
        <v>1331</v>
      </c>
      <c r="O386" s="504"/>
      <c r="P386" s="597"/>
    </row>
    <row r="387" spans="1:16" s="596" customFormat="1" ht="23" customHeight="1">
      <c r="A387" s="1289"/>
      <c r="B387" s="1286" t="s">
        <v>1671</v>
      </c>
      <c r="C387" s="615" t="s">
        <v>1672</v>
      </c>
      <c r="D387" s="598" t="s">
        <v>1673</v>
      </c>
      <c r="E387" s="599" t="s">
        <v>1352</v>
      </c>
      <c r="F387" s="600">
        <v>223.52941176470586</v>
      </c>
      <c r="G387" s="601">
        <v>8.7058800000000005E-4</v>
      </c>
      <c r="H387" s="1284" t="s">
        <v>1740</v>
      </c>
      <c r="I387" s="1285"/>
      <c r="J387" s="627">
        <v>27.203000000000003</v>
      </c>
      <c r="K387" s="69">
        <f t="shared" si="20"/>
        <v>27.203000000000003</v>
      </c>
      <c r="L387" s="603"/>
      <c r="N387" s="436" t="s">
        <v>1331</v>
      </c>
      <c r="O387" s="504"/>
      <c r="P387" s="597"/>
    </row>
    <row r="388" spans="1:16" s="596" customFormat="1" ht="23" customHeight="1">
      <c r="A388" s="1289"/>
      <c r="B388" s="1287"/>
      <c r="C388" s="615" t="s">
        <v>1674</v>
      </c>
      <c r="D388" s="598" t="s">
        <v>1673</v>
      </c>
      <c r="E388" s="604" t="s">
        <v>1354</v>
      </c>
      <c r="F388" s="600">
        <v>223.52941176470586</v>
      </c>
      <c r="G388" s="601">
        <v>8.7058800000000005E-4</v>
      </c>
      <c r="H388" s="1284" t="s">
        <v>1740</v>
      </c>
      <c r="I388" s="1285"/>
      <c r="J388" s="627">
        <v>27.203000000000003</v>
      </c>
      <c r="K388" s="69">
        <f t="shared" si="20"/>
        <v>27.203000000000003</v>
      </c>
      <c r="L388" s="603"/>
      <c r="N388" s="436" t="s">
        <v>1331</v>
      </c>
      <c r="O388" s="504"/>
      <c r="P388" s="597"/>
    </row>
    <row r="389" spans="1:16" s="596" customFormat="1" ht="23" customHeight="1">
      <c r="A389" s="1289"/>
      <c r="B389" s="1286" t="s">
        <v>1675</v>
      </c>
      <c r="C389" s="615" t="s">
        <v>1676</v>
      </c>
      <c r="D389" s="598" t="s">
        <v>1677</v>
      </c>
      <c r="E389" s="599" t="s">
        <v>1352</v>
      </c>
      <c r="F389" s="600">
        <v>250</v>
      </c>
      <c r="G389" s="601">
        <v>9.2500000000000004E-4</v>
      </c>
      <c r="H389" s="1284" t="s">
        <v>1741</v>
      </c>
      <c r="I389" s="1285"/>
      <c r="J389" s="627">
        <v>29.348000000000003</v>
      </c>
      <c r="K389" s="69">
        <f t="shared" si="20"/>
        <v>29.348000000000003</v>
      </c>
      <c r="L389" s="603"/>
      <c r="N389" s="436" t="s">
        <v>1331</v>
      </c>
      <c r="O389" s="504"/>
      <c r="P389" s="597"/>
    </row>
    <row r="390" spans="1:16" s="596" customFormat="1" ht="23" customHeight="1">
      <c r="A390" s="1289"/>
      <c r="B390" s="1287"/>
      <c r="C390" s="615" t="s">
        <v>1678</v>
      </c>
      <c r="D390" s="598" t="s">
        <v>1677</v>
      </c>
      <c r="E390" s="604" t="s">
        <v>1354</v>
      </c>
      <c r="F390" s="600">
        <v>250</v>
      </c>
      <c r="G390" s="601">
        <v>9.2500000000000004E-4</v>
      </c>
      <c r="H390" s="1284" t="s">
        <v>1742</v>
      </c>
      <c r="I390" s="1285"/>
      <c r="J390" s="627">
        <v>29.348000000000003</v>
      </c>
      <c r="K390" s="69">
        <f t="shared" si="20"/>
        <v>29.348000000000003</v>
      </c>
      <c r="L390" s="603"/>
      <c r="N390" s="436" t="s">
        <v>1331</v>
      </c>
      <c r="O390" s="504"/>
      <c r="P390" s="597"/>
    </row>
    <row r="391" spans="1:16" s="596" customFormat="1" ht="23" customHeight="1">
      <c r="A391" s="1289"/>
      <c r="B391" s="1286" t="s">
        <v>1679</v>
      </c>
      <c r="C391" s="615" t="s">
        <v>1680</v>
      </c>
      <c r="D391" s="598" t="s">
        <v>1681</v>
      </c>
      <c r="E391" s="599" t="s">
        <v>1352</v>
      </c>
      <c r="F391" s="600">
        <v>330.76923076923077</v>
      </c>
      <c r="G391" s="601">
        <v>1.138462E-3</v>
      </c>
      <c r="H391" s="1284" t="s">
        <v>1743</v>
      </c>
      <c r="I391" s="1285"/>
      <c r="J391" s="627">
        <v>40.315000000000005</v>
      </c>
      <c r="K391" s="69">
        <f t="shared" si="20"/>
        <v>40.315000000000005</v>
      </c>
      <c r="L391" s="603"/>
      <c r="N391" s="436" t="s">
        <v>1331</v>
      </c>
      <c r="O391" s="504"/>
      <c r="P391" s="597"/>
    </row>
    <row r="392" spans="1:16" s="596" customFormat="1" ht="23" customHeight="1">
      <c r="A392" s="1289"/>
      <c r="B392" s="1287"/>
      <c r="C392" s="615" t="s">
        <v>1682</v>
      </c>
      <c r="D392" s="598" t="s">
        <v>1681</v>
      </c>
      <c r="E392" s="604" t="s">
        <v>1354</v>
      </c>
      <c r="F392" s="600">
        <v>330.76923076923077</v>
      </c>
      <c r="G392" s="601">
        <v>1.138462E-3</v>
      </c>
      <c r="H392" s="1284" t="s">
        <v>1743</v>
      </c>
      <c r="I392" s="1285"/>
      <c r="J392" s="627">
        <v>40.315000000000005</v>
      </c>
      <c r="K392" s="69">
        <f t="shared" si="20"/>
        <v>40.315000000000005</v>
      </c>
      <c r="L392" s="603"/>
      <c r="N392" s="436" t="s">
        <v>1331</v>
      </c>
      <c r="O392" s="504"/>
      <c r="P392" s="597"/>
    </row>
    <row r="393" spans="1:16" s="596" customFormat="1" ht="23" customHeight="1">
      <c r="A393" s="1289"/>
      <c r="B393" s="1286" t="s">
        <v>1683</v>
      </c>
      <c r="C393" s="615" t="s">
        <v>1684</v>
      </c>
      <c r="D393" s="598" t="s">
        <v>1685</v>
      </c>
      <c r="E393" s="599" t="s">
        <v>1352</v>
      </c>
      <c r="F393" s="600">
        <v>354.54545454545456</v>
      </c>
      <c r="G393" s="601">
        <v>1.345455E-3</v>
      </c>
      <c r="H393" s="1284" t="s">
        <v>1744</v>
      </c>
      <c r="I393" s="1285"/>
      <c r="J393" s="627">
        <v>50.963000000000001</v>
      </c>
      <c r="K393" s="69">
        <f t="shared" si="20"/>
        <v>50.963000000000001</v>
      </c>
      <c r="L393" s="603"/>
      <c r="N393" s="436" t="s">
        <v>1331</v>
      </c>
      <c r="O393" s="504"/>
      <c r="P393" s="597"/>
    </row>
    <row r="394" spans="1:16" s="596" customFormat="1" ht="23" customHeight="1">
      <c r="A394" s="1290"/>
      <c r="B394" s="1287"/>
      <c r="C394" s="615" t="s">
        <v>1686</v>
      </c>
      <c r="D394" s="598" t="s">
        <v>1685</v>
      </c>
      <c r="E394" s="604" t="s">
        <v>1354</v>
      </c>
      <c r="F394" s="600">
        <v>354.54545454545456</v>
      </c>
      <c r="G394" s="601">
        <v>1.345455E-3</v>
      </c>
      <c r="H394" s="1284" t="s">
        <v>1744</v>
      </c>
      <c r="I394" s="1285"/>
      <c r="J394" s="627">
        <v>50.963000000000001</v>
      </c>
      <c r="K394" s="69">
        <f t="shared" si="20"/>
        <v>50.963000000000001</v>
      </c>
      <c r="L394" s="603"/>
      <c r="N394" s="436" t="s">
        <v>1331</v>
      </c>
      <c r="O394" s="504"/>
      <c r="P394" s="597"/>
    </row>
    <row r="395" spans="1:16" s="596" customFormat="1" ht="18.600000000000001" customHeight="1">
      <c r="A395" s="1288"/>
      <c r="B395" s="1286" t="s">
        <v>1687</v>
      </c>
      <c r="C395" s="615" t="s">
        <v>1688</v>
      </c>
      <c r="D395" s="598" t="s">
        <v>1689</v>
      </c>
      <c r="E395" s="599" t="s">
        <v>1352</v>
      </c>
      <c r="F395" s="600">
        <v>33.999999999999993</v>
      </c>
      <c r="G395" s="601">
        <v>1.053333E-3</v>
      </c>
      <c r="H395" s="1284" t="s">
        <v>1745</v>
      </c>
      <c r="I395" s="1285"/>
      <c r="J395" s="627">
        <v>28.446000000000002</v>
      </c>
      <c r="K395" s="69">
        <f t="shared" si="20"/>
        <v>28.446000000000002</v>
      </c>
      <c r="L395" s="603"/>
      <c r="N395" s="436" t="s">
        <v>1331</v>
      </c>
      <c r="O395" s="504"/>
      <c r="P395" s="597"/>
    </row>
    <row r="396" spans="1:16" s="596" customFormat="1" ht="18.600000000000001" customHeight="1">
      <c r="A396" s="1289"/>
      <c r="B396" s="1287"/>
      <c r="C396" s="615" t="s">
        <v>1690</v>
      </c>
      <c r="D396" s="598" t="s">
        <v>1689</v>
      </c>
      <c r="E396" s="604" t="s">
        <v>1354</v>
      </c>
      <c r="F396" s="600">
        <v>33.999999999999993</v>
      </c>
      <c r="G396" s="601">
        <v>1.053333E-3</v>
      </c>
      <c r="H396" s="1284" t="s">
        <v>1745</v>
      </c>
      <c r="I396" s="1285"/>
      <c r="J396" s="627">
        <v>28.446000000000002</v>
      </c>
      <c r="K396" s="69">
        <f t="shared" si="20"/>
        <v>28.446000000000002</v>
      </c>
      <c r="L396" s="603"/>
      <c r="N396" s="436" t="s">
        <v>1331</v>
      </c>
      <c r="O396" s="504"/>
      <c r="P396" s="597"/>
    </row>
    <row r="397" spans="1:16" s="596" customFormat="1" ht="18.600000000000001" customHeight="1">
      <c r="A397" s="1289"/>
      <c r="B397" s="1286" t="s">
        <v>1691</v>
      </c>
      <c r="C397" s="615" t="s">
        <v>1692</v>
      </c>
      <c r="D397" s="598" t="s">
        <v>1693</v>
      </c>
      <c r="E397" s="599" t="s">
        <v>1352</v>
      </c>
      <c r="F397" s="600">
        <v>36.000000000000007</v>
      </c>
      <c r="G397" s="601">
        <v>1.2600000000000001E-3</v>
      </c>
      <c r="H397" s="1284" t="s">
        <v>1745</v>
      </c>
      <c r="I397" s="1285"/>
      <c r="J397" s="627">
        <v>28.380000000000003</v>
      </c>
      <c r="K397" s="69">
        <f t="shared" si="20"/>
        <v>28.380000000000003</v>
      </c>
      <c r="L397" s="603"/>
      <c r="N397" s="436" t="s">
        <v>1331</v>
      </c>
      <c r="O397" s="504"/>
      <c r="P397" s="597"/>
    </row>
    <row r="398" spans="1:16" s="596" customFormat="1" ht="18.600000000000001" customHeight="1">
      <c r="A398" s="1289"/>
      <c r="B398" s="1287"/>
      <c r="C398" s="615" t="s">
        <v>1694</v>
      </c>
      <c r="D398" s="598" t="s">
        <v>1693</v>
      </c>
      <c r="E398" s="604" t="s">
        <v>1354</v>
      </c>
      <c r="F398" s="600">
        <v>36.000000000000007</v>
      </c>
      <c r="G398" s="601">
        <v>1.2600000000000001E-3</v>
      </c>
      <c r="H398" s="1284" t="s">
        <v>1745</v>
      </c>
      <c r="I398" s="1285"/>
      <c r="J398" s="627">
        <v>28.380000000000003</v>
      </c>
      <c r="K398" s="69">
        <f t="shared" si="20"/>
        <v>28.380000000000003</v>
      </c>
      <c r="L398" s="603"/>
      <c r="N398" s="436" t="s">
        <v>1331</v>
      </c>
      <c r="O398" s="504"/>
      <c r="P398" s="597"/>
    </row>
    <row r="399" spans="1:16" s="596" customFormat="1" ht="18.600000000000001" customHeight="1">
      <c r="A399" s="1289"/>
      <c r="B399" s="1286" t="s">
        <v>1695</v>
      </c>
      <c r="C399" s="615" t="s">
        <v>1696</v>
      </c>
      <c r="D399" s="598" t="s">
        <v>1697</v>
      </c>
      <c r="E399" s="599" t="s">
        <v>1352</v>
      </c>
      <c r="F399" s="600">
        <v>41.999999999999993</v>
      </c>
      <c r="G399" s="601">
        <v>1.56E-3</v>
      </c>
      <c r="H399" s="1284" t="s">
        <v>1745</v>
      </c>
      <c r="I399" s="1285"/>
      <c r="J399" s="627">
        <v>30.668000000000003</v>
      </c>
      <c r="K399" s="69">
        <f t="shared" si="20"/>
        <v>30.668000000000003</v>
      </c>
      <c r="L399" s="603"/>
      <c r="N399" s="436" t="s">
        <v>1331</v>
      </c>
      <c r="O399" s="504"/>
      <c r="P399" s="597"/>
    </row>
    <row r="400" spans="1:16" s="596" customFormat="1" ht="18.600000000000001" customHeight="1">
      <c r="A400" s="1289"/>
      <c r="B400" s="1287"/>
      <c r="C400" s="615" t="s">
        <v>1698</v>
      </c>
      <c r="D400" s="598" t="s">
        <v>1697</v>
      </c>
      <c r="E400" s="604" t="s">
        <v>1354</v>
      </c>
      <c r="F400" s="600">
        <v>41.999999999999993</v>
      </c>
      <c r="G400" s="601">
        <v>1.56E-3</v>
      </c>
      <c r="H400" s="1284" t="s">
        <v>1745</v>
      </c>
      <c r="I400" s="1285"/>
      <c r="J400" s="627">
        <v>30.668000000000003</v>
      </c>
      <c r="K400" s="69">
        <f t="shared" si="20"/>
        <v>30.668000000000003</v>
      </c>
      <c r="L400" s="603"/>
      <c r="N400" s="436" t="s">
        <v>1331</v>
      </c>
      <c r="O400" s="504"/>
      <c r="P400" s="597"/>
    </row>
    <row r="401" spans="1:16" s="596" customFormat="1" ht="18.600000000000001" customHeight="1">
      <c r="A401" s="1289"/>
      <c r="B401" s="1286" t="s">
        <v>1699</v>
      </c>
      <c r="C401" s="615" t="s">
        <v>1700</v>
      </c>
      <c r="D401" s="598" t="s">
        <v>1701</v>
      </c>
      <c r="E401" s="599" t="s">
        <v>1352</v>
      </c>
      <c r="F401" s="600">
        <v>50</v>
      </c>
      <c r="G401" s="601">
        <v>2.0733330000000001E-3</v>
      </c>
      <c r="H401" s="1284" t="s">
        <v>1745</v>
      </c>
      <c r="I401" s="1285"/>
      <c r="J401" s="627">
        <v>42.052999999999997</v>
      </c>
      <c r="K401" s="69">
        <f t="shared" si="20"/>
        <v>42.052999999999997</v>
      </c>
      <c r="L401" s="603"/>
      <c r="N401" s="436" t="s">
        <v>1331</v>
      </c>
      <c r="O401" s="504"/>
      <c r="P401" s="597"/>
    </row>
    <row r="402" spans="1:16" s="596" customFormat="1" ht="18.600000000000001" customHeight="1">
      <c r="A402" s="1289"/>
      <c r="B402" s="1287"/>
      <c r="C402" s="615" t="s">
        <v>1702</v>
      </c>
      <c r="D402" s="598" t="s">
        <v>1701</v>
      </c>
      <c r="E402" s="604" t="s">
        <v>1354</v>
      </c>
      <c r="F402" s="600">
        <v>50</v>
      </c>
      <c r="G402" s="601">
        <v>2.07333E-3</v>
      </c>
      <c r="H402" s="1284" t="s">
        <v>1745</v>
      </c>
      <c r="I402" s="1285"/>
      <c r="J402" s="627">
        <v>42.052999999999997</v>
      </c>
      <c r="K402" s="69">
        <f t="shared" si="20"/>
        <v>42.052999999999997</v>
      </c>
      <c r="L402" s="603"/>
      <c r="N402" s="436" t="s">
        <v>1331</v>
      </c>
      <c r="O402" s="504"/>
      <c r="P402" s="597"/>
    </row>
    <row r="403" spans="1:16" s="596" customFormat="1" ht="18.600000000000001" customHeight="1">
      <c r="A403" s="1289"/>
      <c r="B403" s="1286" t="s">
        <v>1703</v>
      </c>
      <c r="C403" s="615" t="s">
        <v>1704</v>
      </c>
      <c r="D403" s="598" t="s">
        <v>1705</v>
      </c>
      <c r="E403" s="599" t="s">
        <v>1352</v>
      </c>
      <c r="F403" s="600">
        <v>61</v>
      </c>
      <c r="G403" s="601">
        <v>2.5500000000000002E-3</v>
      </c>
      <c r="H403" s="1284" t="s">
        <v>1746</v>
      </c>
      <c r="I403" s="1285"/>
      <c r="J403" s="627">
        <v>53.207000000000001</v>
      </c>
      <c r="K403" s="69">
        <f t="shared" si="20"/>
        <v>53.207000000000001</v>
      </c>
      <c r="L403" s="603"/>
      <c r="N403" s="436" t="s">
        <v>1331</v>
      </c>
      <c r="O403" s="504"/>
      <c r="P403" s="597"/>
    </row>
    <row r="404" spans="1:16" s="596" customFormat="1" ht="18.600000000000001" customHeight="1">
      <c r="A404" s="1289"/>
      <c r="B404" s="1287"/>
      <c r="C404" s="615" t="s">
        <v>1706</v>
      </c>
      <c r="D404" s="598" t="s">
        <v>1705</v>
      </c>
      <c r="E404" s="604" t="s">
        <v>1354</v>
      </c>
      <c r="F404" s="600">
        <v>61</v>
      </c>
      <c r="G404" s="601">
        <v>2.5500000000000002E-3</v>
      </c>
      <c r="H404" s="1284" t="s">
        <v>1746</v>
      </c>
      <c r="I404" s="1285"/>
      <c r="J404" s="627">
        <v>53.207000000000001</v>
      </c>
      <c r="K404" s="69">
        <f t="shared" si="20"/>
        <v>53.207000000000001</v>
      </c>
      <c r="L404" s="603"/>
      <c r="N404" s="436" t="s">
        <v>1331</v>
      </c>
      <c r="O404" s="504"/>
      <c r="P404" s="597"/>
    </row>
    <row r="405" spans="1:16" s="596" customFormat="1" ht="18.600000000000001" customHeight="1">
      <c r="A405" s="1289"/>
      <c r="B405" s="1286" t="s">
        <v>1707</v>
      </c>
      <c r="C405" s="615" t="s">
        <v>1708</v>
      </c>
      <c r="D405" s="598" t="s">
        <v>1709</v>
      </c>
      <c r="E405" s="599" t="s">
        <v>1352</v>
      </c>
      <c r="F405" s="600">
        <v>48</v>
      </c>
      <c r="G405" s="601">
        <v>1.48E-3</v>
      </c>
      <c r="H405" s="1284" t="s">
        <v>1745</v>
      </c>
      <c r="I405" s="1285"/>
      <c r="J405" s="627">
        <v>38.368000000000009</v>
      </c>
      <c r="K405" s="69">
        <f t="shared" si="20"/>
        <v>38.368000000000009</v>
      </c>
      <c r="L405" s="603"/>
      <c r="N405" s="436" t="s">
        <v>1331</v>
      </c>
      <c r="O405" s="504"/>
      <c r="P405" s="597"/>
    </row>
    <row r="406" spans="1:16" s="596" customFormat="1" ht="18.600000000000001" customHeight="1">
      <c r="A406" s="1289"/>
      <c r="B406" s="1287"/>
      <c r="C406" s="615" t="s">
        <v>1710</v>
      </c>
      <c r="D406" s="598" t="s">
        <v>1709</v>
      </c>
      <c r="E406" s="604" t="s">
        <v>1354</v>
      </c>
      <c r="F406" s="600">
        <v>48</v>
      </c>
      <c r="G406" s="601">
        <v>1.48E-3</v>
      </c>
      <c r="H406" s="1284" t="s">
        <v>1745</v>
      </c>
      <c r="I406" s="1285"/>
      <c r="J406" s="627">
        <v>38.368000000000009</v>
      </c>
      <c r="K406" s="69">
        <f t="shared" si="20"/>
        <v>38.368000000000009</v>
      </c>
      <c r="L406" s="603"/>
      <c r="N406" s="436" t="s">
        <v>1331</v>
      </c>
      <c r="O406" s="504"/>
      <c r="P406" s="597"/>
    </row>
    <row r="407" spans="1:16" s="596" customFormat="1" ht="18.600000000000001" customHeight="1">
      <c r="A407" s="1289"/>
      <c r="B407" s="1286" t="s">
        <v>1711</v>
      </c>
      <c r="C407" s="615" t="s">
        <v>1712</v>
      </c>
      <c r="D407" s="598" t="s">
        <v>1713</v>
      </c>
      <c r="E407" s="599" t="s">
        <v>1352</v>
      </c>
      <c r="F407" s="600">
        <v>52</v>
      </c>
      <c r="G407" s="601">
        <v>1.72E-3</v>
      </c>
      <c r="H407" s="1284" t="s">
        <v>1745</v>
      </c>
      <c r="I407" s="1285"/>
      <c r="J407" s="627">
        <v>40.799000000000007</v>
      </c>
      <c r="K407" s="69">
        <f t="shared" si="20"/>
        <v>40.799000000000007</v>
      </c>
      <c r="L407" s="603"/>
      <c r="N407" s="436" t="s">
        <v>1331</v>
      </c>
      <c r="O407" s="504"/>
      <c r="P407" s="597"/>
    </row>
    <row r="408" spans="1:16" s="596" customFormat="1" ht="18.600000000000001" customHeight="1">
      <c r="A408" s="1289"/>
      <c r="B408" s="1287"/>
      <c r="C408" s="615" t="s">
        <v>1714</v>
      </c>
      <c r="D408" s="598" t="s">
        <v>1713</v>
      </c>
      <c r="E408" s="604" t="s">
        <v>1354</v>
      </c>
      <c r="F408" s="600">
        <v>52</v>
      </c>
      <c r="G408" s="601">
        <v>1.72E-3</v>
      </c>
      <c r="H408" s="1284" t="s">
        <v>1745</v>
      </c>
      <c r="I408" s="1285"/>
      <c r="J408" s="627">
        <v>40.799000000000007</v>
      </c>
      <c r="K408" s="69">
        <f t="shared" si="20"/>
        <v>40.799000000000007</v>
      </c>
      <c r="L408" s="603"/>
      <c r="N408" s="436" t="s">
        <v>1331</v>
      </c>
      <c r="O408" s="504"/>
      <c r="P408" s="597"/>
    </row>
    <row r="409" spans="1:16" s="596" customFormat="1" ht="18.600000000000001" customHeight="1">
      <c r="A409" s="1289"/>
      <c r="B409" s="1286" t="s">
        <v>1715</v>
      </c>
      <c r="C409" s="615" t="s">
        <v>1716</v>
      </c>
      <c r="D409" s="598" t="s">
        <v>1717</v>
      </c>
      <c r="E409" s="599" t="s">
        <v>1352</v>
      </c>
      <c r="F409" s="600">
        <v>60</v>
      </c>
      <c r="G409" s="601">
        <v>2.0733330000000001E-3</v>
      </c>
      <c r="H409" s="1284" t="s">
        <v>1745</v>
      </c>
      <c r="I409" s="1285"/>
      <c r="J409" s="627">
        <v>44.484000000000002</v>
      </c>
      <c r="K409" s="69">
        <f t="shared" si="20"/>
        <v>44.484000000000002</v>
      </c>
      <c r="L409" s="603"/>
      <c r="N409" s="436" t="s">
        <v>1331</v>
      </c>
      <c r="O409" s="504"/>
      <c r="P409" s="597"/>
    </row>
    <row r="410" spans="1:16" s="596" customFormat="1" ht="18.600000000000001" customHeight="1">
      <c r="A410" s="1289"/>
      <c r="B410" s="1287"/>
      <c r="C410" s="615" t="s">
        <v>1718</v>
      </c>
      <c r="D410" s="598" t="s">
        <v>1717</v>
      </c>
      <c r="E410" s="604" t="s">
        <v>1354</v>
      </c>
      <c r="F410" s="600">
        <v>60</v>
      </c>
      <c r="G410" s="601">
        <v>2.0733330000000001E-3</v>
      </c>
      <c r="H410" s="1284" t="s">
        <v>1745</v>
      </c>
      <c r="I410" s="1285"/>
      <c r="J410" s="627">
        <v>44.484000000000002</v>
      </c>
      <c r="K410" s="69">
        <f t="shared" si="20"/>
        <v>44.484000000000002</v>
      </c>
      <c r="L410" s="603"/>
      <c r="N410" s="436" t="s">
        <v>1331</v>
      </c>
      <c r="O410" s="504"/>
      <c r="P410" s="597"/>
    </row>
    <row r="411" spans="1:16" s="596" customFormat="1" ht="18.600000000000001" customHeight="1">
      <c r="A411" s="1289"/>
      <c r="B411" s="1286" t="s">
        <v>1719</v>
      </c>
      <c r="C411" s="615" t="s">
        <v>1720</v>
      </c>
      <c r="D411" s="598" t="s">
        <v>1721</v>
      </c>
      <c r="E411" s="599" t="s">
        <v>1352</v>
      </c>
      <c r="F411" s="600">
        <v>71</v>
      </c>
      <c r="G411" s="601">
        <v>2.65E-3</v>
      </c>
      <c r="H411" s="1284" t="s">
        <v>1746</v>
      </c>
      <c r="I411" s="1285"/>
      <c r="J411" s="627">
        <v>53.207000000000001</v>
      </c>
      <c r="K411" s="69">
        <f t="shared" si="20"/>
        <v>53.207000000000001</v>
      </c>
      <c r="L411" s="603"/>
      <c r="N411" s="436" t="s">
        <v>1331</v>
      </c>
      <c r="O411" s="504"/>
      <c r="P411" s="597"/>
    </row>
    <row r="412" spans="1:16" s="596" customFormat="1" ht="18.600000000000001" customHeight="1">
      <c r="A412" s="1289"/>
      <c r="B412" s="1287"/>
      <c r="C412" s="615" t="s">
        <v>1722</v>
      </c>
      <c r="D412" s="598" t="s">
        <v>1721</v>
      </c>
      <c r="E412" s="604" t="s">
        <v>1354</v>
      </c>
      <c r="F412" s="600">
        <v>71</v>
      </c>
      <c r="G412" s="601">
        <v>2.65E-3</v>
      </c>
      <c r="H412" s="1284" t="s">
        <v>1746</v>
      </c>
      <c r="I412" s="1285"/>
      <c r="J412" s="627">
        <v>53.207000000000001</v>
      </c>
      <c r="K412" s="69">
        <f t="shared" si="20"/>
        <v>53.207000000000001</v>
      </c>
      <c r="L412" s="603"/>
      <c r="N412" s="436" t="s">
        <v>1331</v>
      </c>
      <c r="O412" s="504"/>
      <c r="P412" s="597"/>
    </row>
    <row r="413" spans="1:16" s="596" customFormat="1" ht="18.600000000000001" customHeight="1">
      <c r="A413" s="1289"/>
      <c r="B413" s="1286" t="s">
        <v>1723</v>
      </c>
      <c r="C413" s="615" t="s">
        <v>1724</v>
      </c>
      <c r="D413" s="598" t="s">
        <v>1725</v>
      </c>
      <c r="E413" s="599" t="s">
        <v>1352</v>
      </c>
      <c r="F413" s="600">
        <v>81</v>
      </c>
      <c r="G413" s="601">
        <v>3.1900000000000001E-3</v>
      </c>
      <c r="H413" s="1284" t="s">
        <v>1746</v>
      </c>
      <c r="I413" s="1285"/>
      <c r="J413" s="627">
        <v>68.046000000000006</v>
      </c>
      <c r="K413" s="69">
        <f t="shared" si="20"/>
        <v>68.046000000000006</v>
      </c>
      <c r="L413" s="603"/>
      <c r="N413" s="436" t="s">
        <v>1331</v>
      </c>
      <c r="O413" s="504"/>
      <c r="P413" s="597"/>
    </row>
    <row r="414" spans="1:16" s="596" customFormat="1" ht="18.600000000000001" customHeight="1">
      <c r="A414" s="1290"/>
      <c r="B414" s="1287"/>
      <c r="C414" s="615" t="s">
        <v>1726</v>
      </c>
      <c r="D414" s="598" t="s">
        <v>1725</v>
      </c>
      <c r="E414" s="604" t="s">
        <v>1354</v>
      </c>
      <c r="F414" s="600">
        <v>81</v>
      </c>
      <c r="G414" s="601">
        <v>3.1900000000000001E-3</v>
      </c>
      <c r="H414" s="1284" t="s">
        <v>1746</v>
      </c>
      <c r="I414" s="1285"/>
      <c r="J414" s="627">
        <v>68.046000000000006</v>
      </c>
      <c r="K414" s="69">
        <f t="shared" si="20"/>
        <v>68.046000000000006</v>
      </c>
      <c r="L414" s="603"/>
      <c r="N414" s="436" t="s">
        <v>1331</v>
      </c>
      <c r="O414" s="504"/>
      <c r="P414" s="597"/>
    </row>
    <row r="415" spans="1:16" s="596" customFormat="1" ht="26" customHeight="1">
      <c r="A415" s="1288"/>
      <c r="B415" s="1291" t="s">
        <v>1727</v>
      </c>
      <c r="C415" s="615" t="s">
        <v>1728</v>
      </c>
      <c r="D415" s="1294" t="s">
        <v>1729</v>
      </c>
      <c r="E415" s="599" t="s">
        <v>1352</v>
      </c>
      <c r="F415" s="600">
        <v>437.5</v>
      </c>
      <c r="G415" s="601">
        <v>9.5799999999999998E-4</v>
      </c>
      <c r="H415" s="605"/>
      <c r="I415" s="605" t="s">
        <v>631</v>
      </c>
      <c r="J415" s="627">
        <v>457.38000000000005</v>
      </c>
      <c r="K415" s="69">
        <f t="shared" si="20"/>
        <v>457.38000000000005</v>
      </c>
      <c r="L415" s="603"/>
      <c r="N415" s="436" t="s">
        <v>1331</v>
      </c>
      <c r="O415" s="504"/>
      <c r="P415" s="597"/>
    </row>
    <row r="416" spans="1:16" s="596" customFormat="1" ht="26" customHeight="1">
      <c r="A416" s="1289"/>
      <c r="B416" s="1292"/>
      <c r="C416" s="615" t="s">
        <v>1730</v>
      </c>
      <c r="D416" s="1295"/>
      <c r="E416" s="604" t="s">
        <v>1354</v>
      </c>
      <c r="F416" s="600">
        <v>437.5</v>
      </c>
      <c r="G416" s="601">
        <v>9.5799999999999998E-4</v>
      </c>
      <c r="H416" s="606"/>
      <c r="I416" s="606">
        <v>24</v>
      </c>
      <c r="J416" s="627">
        <v>457.38000000000005</v>
      </c>
      <c r="K416" s="69">
        <f t="shared" si="20"/>
        <v>457.38000000000005</v>
      </c>
      <c r="L416" s="603"/>
      <c r="N416" s="436" t="s">
        <v>1331</v>
      </c>
      <c r="O416" s="504"/>
      <c r="P416" s="597"/>
    </row>
    <row r="417" spans="1:17" s="596" customFormat="1" ht="26" customHeight="1">
      <c r="A417" s="1289"/>
      <c r="B417" s="1292"/>
      <c r="C417" s="615" t="s">
        <v>1731</v>
      </c>
      <c r="D417" s="1295"/>
      <c r="E417" s="607" t="s">
        <v>1732</v>
      </c>
      <c r="F417" s="600">
        <v>437.5</v>
      </c>
      <c r="G417" s="601">
        <v>9.5799999999999998E-4</v>
      </c>
      <c r="H417" s="606"/>
      <c r="I417" s="606">
        <v>24</v>
      </c>
      <c r="J417" s="627">
        <v>457.38000000000005</v>
      </c>
      <c r="K417" s="69">
        <f t="shared" si="20"/>
        <v>457.38000000000005</v>
      </c>
      <c r="L417" s="603"/>
      <c r="N417" s="436" t="s">
        <v>1331</v>
      </c>
      <c r="O417" s="504"/>
      <c r="P417" s="597"/>
    </row>
    <row r="418" spans="1:17" s="596" customFormat="1" ht="26" customHeight="1">
      <c r="A418" s="1290"/>
      <c r="B418" s="1293"/>
      <c r="C418" s="615" t="s">
        <v>1733</v>
      </c>
      <c r="D418" s="1296"/>
      <c r="E418" s="608" t="s">
        <v>1734</v>
      </c>
      <c r="F418" s="600">
        <v>437.5</v>
      </c>
      <c r="G418" s="601">
        <v>9.5799999999999998E-4</v>
      </c>
      <c r="H418" s="606"/>
      <c r="I418" s="606">
        <v>24</v>
      </c>
      <c r="J418" s="627">
        <v>457.38000000000005</v>
      </c>
      <c r="K418" s="69">
        <f t="shared" si="20"/>
        <v>457.38000000000005</v>
      </c>
      <c r="L418" s="603"/>
      <c r="N418" s="436" t="s">
        <v>1331</v>
      </c>
      <c r="O418" s="504"/>
      <c r="P418" s="597"/>
    </row>
    <row r="419" spans="1:17" s="596" customFormat="1" ht="120.7" customHeight="1">
      <c r="A419" s="609"/>
      <c r="B419" s="610" t="s">
        <v>1751</v>
      </c>
      <c r="C419" s="615" t="s">
        <v>1735</v>
      </c>
      <c r="D419" s="611"/>
      <c r="E419" s="599"/>
      <c r="F419" s="600">
        <v>2850</v>
      </c>
      <c r="G419" s="601">
        <v>0.14699999999999999</v>
      </c>
      <c r="H419" s="605"/>
      <c r="I419" s="605" t="s">
        <v>1221</v>
      </c>
      <c r="J419" s="627">
        <v>2613.6000000000004</v>
      </c>
      <c r="K419" s="69">
        <f t="shared" si="20"/>
        <v>2613.6000000000004</v>
      </c>
      <c r="L419" s="603"/>
      <c r="N419" s="436" t="s">
        <v>1331</v>
      </c>
      <c r="O419" s="504"/>
      <c r="P419" s="597"/>
    </row>
    <row r="420" spans="1:17" s="596" customFormat="1" ht="113" customHeight="1">
      <c r="A420" s="668"/>
      <c r="B420" s="669" t="s">
        <v>1736</v>
      </c>
      <c r="C420" s="670" t="s">
        <v>1737</v>
      </c>
      <c r="D420" s="671" t="s">
        <v>1738</v>
      </c>
      <c r="E420" s="672"/>
      <c r="F420" s="673">
        <v>399.99999999999994</v>
      </c>
      <c r="G420" s="674">
        <v>3.7166999999999999E-2</v>
      </c>
      <c r="H420" s="675"/>
      <c r="I420" s="675" t="s">
        <v>645</v>
      </c>
      <c r="J420" s="676">
        <v>396.96800000000002</v>
      </c>
      <c r="K420" s="111">
        <f t="shared" si="20"/>
        <v>396.96800000000002</v>
      </c>
      <c r="L420" s="677"/>
      <c r="N420" s="436" t="s">
        <v>1331</v>
      </c>
      <c r="O420" s="504"/>
      <c r="P420" s="597"/>
    </row>
    <row r="421" spans="1:17" s="596" customFormat="1" ht="37.25" customHeight="1">
      <c r="A421" s="1461"/>
      <c r="B421" s="610" t="s">
        <v>1768</v>
      </c>
      <c r="C421" s="615" t="s">
        <v>1767</v>
      </c>
      <c r="D421" s="598" t="s">
        <v>1786</v>
      </c>
      <c r="E421" s="599"/>
      <c r="F421" s="679">
        <v>32</v>
      </c>
      <c r="G421" s="601"/>
      <c r="H421" s="605" t="s">
        <v>638</v>
      </c>
      <c r="I421" s="605" t="s">
        <v>638</v>
      </c>
      <c r="J421" s="678">
        <v>97.52600000000001</v>
      </c>
      <c r="K421" s="602">
        <f t="shared" si="20"/>
        <v>97.52600000000001</v>
      </c>
      <c r="L421" s="603"/>
      <c r="O421" s="504"/>
      <c r="P421" s="597"/>
    </row>
    <row r="422" spans="1:17" s="596" customFormat="1" ht="37.25" customHeight="1">
      <c r="A422" s="1289"/>
      <c r="B422" s="610" t="s">
        <v>1770</v>
      </c>
      <c r="C422" s="615" t="s">
        <v>1769</v>
      </c>
      <c r="D422" s="598" t="s">
        <v>1787</v>
      </c>
      <c r="E422" s="599"/>
      <c r="F422" s="679">
        <v>56</v>
      </c>
      <c r="G422" s="601"/>
      <c r="H422" s="605" t="s">
        <v>664</v>
      </c>
      <c r="I422" s="605" t="s">
        <v>664</v>
      </c>
      <c r="J422" s="678">
        <v>127.05000000000001</v>
      </c>
      <c r="K422" s="602">
        <f t="shared" si="20"/>
        <v>127.05000000000001</v>
      </c>
      <c r="L422" s="603"/>
      <c r="O422" s="504"/>
      <c r="P422" s="597"/>
    </row>
    <row r="423" spans="1:17" s="596" customFormat="1" ht="37.25" customHeight="1">
      <c r="A423" s="1290"/>
      <c r="B423" s="610" t="s">
        <v>1772</v>
      </c>
      <c r="C423" s="615" t="s">
        <v>1771</v>
      </c>
      <c r="D423" s="598" t="s">
        <v>1788</v>
      </c>
      <c r="E423" s="599"/>
      <c r="F423" s="679">
        <v>67</v>
      </c>
      <c r="G423" s="601"/>
      <c r="H423" s="605" t="s">
        <v>651</v>
      </c>
      <c r="I423" s="605" t="s">
        <v>651</v>
      </c>
      <c r="J423" s="678">
        <v>298.87</v>
      </c>
      <c r="K423" s="602">
        <f t="shared" si="20"/>
        <v>298.87</v>
      </c>
      <c r="L423" s="603"/>
      <c r="O423" s="504"/>
      <c r="P423" s="597"/>
    </row>
    <row r="424" spans="1:17" s="596" customFormat="1" ht="44.45" customHeight="1">
      <c r="A424" s="1461"/>
      <c r="B424" s="610" t="s">
        <v>1793</v>
      </c>
      <c r="C424" s="615" t="s">
        <v>1773</v>
      </c>
      <c r="D424" s="598" t="s">
        <v>1789</v>
      </c>
      <c r="E424" s="599"/>
      <c r="F424" s="679">
        <v>1.6</v>
      </c>
      <c r="G424" s="601"/>
      <c r="H424" s="605" t="s">
        <v>1248</v>
      </c>
      <c r="I424" s="605" t="s">
        <v>1248</v>
      </c>
      <c r="J424" s="678">
        <v>2.9040000000000004</v>
      </c>
      <c r="K424" s="602">
        <f t="shared" si="20"/>
        <v>2.9040000000000004</v>
      </c>
      <c r="L424" s="603"/>
      <c r="O424" s="504"/>
      <c r="P424" s="597"/>
    </row>
    <row r="425" spans="1:17" s="596" customFormat="1" ht="44.45" customHeight="1">
      <c r="A425" s="1289"/>
      <c r="B425" s="610" t="s">
        <v>1794</v>
      </c>
      <c r="C425" s="615" t="s">
        <v>1774</v>
      </c>
      <c r="D425" s="598" t="s">
        <v>1790</v>
      </c>
      <c r="E425" s="599"/>
      <c r="F425" s="680">
        <v>1.8</v>
      </c>
      <c r="G425" s="601"/>
      <c r="H425" s="605" t="s">
        <v>1248</v>
      </c>
      <c r="I425" s="605" t="s">
        <v>1248</v>
      </c>
      <c r="J425" s="678">
        <v>3.2670000000000003</v>
      </c>
      <c r="K425" s="602">
        <f t="shared" si="20"/>
        <v>3.2670000000000003</v>
      </c>
      <c r="L425" s="603"/>
      <c r="O425" s="504"/>
      <c r="P425" s="597"/>
    </row>
    <row r="426" spans="1:17" s="596" customFormat="1" ht="44.45" customHeight="1">
      <c r="A426" s="1290"/>
      <c r="B426" s="610" t="s">
        <v>1795</v>
      </c>
      <c r="C426" s="615" t="s">
        <v>1775</v>
      </c>
      <c r="D426" s="598" t="s">
        <v>1791</v>
      </c>
      <c r="E426" s="599"/>
      <c r="F426" s="680">
        <v>2</v>
      </c>
      <c r="G426" s="601"/>
      <c r="H426" s="605" t="s">
        <v>1248</v>
      </c>
      <c r="I426" s="605" t="s">
        <v>1248</v>
      </c>
      <c r="J426" s="678">
        <v>3.63</v>
      </c>
      <c r="K426" s="602">
        <f t="shared" si="20"/>
        <v>3.63</v>
      </c>
      <c r="L426" s="603"/>
      <c r="O426" s="504"/>
      <c r="P426" s="597"/>
    </row>
    <row r="427" spans="1:17" s="596" customFormat="1" ht="37.25" customHeight="1">
      <c r="A427" s="1461"/>
      <c r="B427" s="610" t="s">
        <v>1777</v>
      </c>
      <c r="C427" s="615" t="s">
        <v>1776</v>
      </c>
      <c r="D427" s="598" t="s">
        <v>1789</v>
      </c>
      <c r="E427" s="599"/>
      <c r="F427" s="679">
        <f>1.6*25</f>
        <v>40</v>
      </c>
      <c r="G427" s="601"/>
      <c r="H427" s="605" t="s">
        <v>651</v>
      </c>
      <c r="I427" s="605" t="s">
        <v>678</v>
      </c>
      <c r="J427" s="678">
        <v>3.4650000000000003</v>
      </c>
      <c r="K427" s="602">
        <f t="shared" si="20"/>
        <v>3.4650000000000003</v>
      </c>
      <c r="L427" s="603"/>
      <c r="O427" s="504"/>
      <c r="P427" s="597"/>
    </row>
    <row r="428" spans="1:17" s="596" customFormat="1" ht="37.25" customHeight="1">
      <c r="A428" s="1290"/>
      <c r="B428" s="610" t="s">
        <v>1779</v>
      </c>
      <c r="C428" s="615" t="s">
        <v>1778</v>
      </c>
      <c r="D428" s="598" t="s">
        <v>1790</v>
      </c>
      <c r="E428" s="599"/>
      <c r="F428" s="679">
        <f>1.8*25</f>
        <v>45</v>
      </c>
      <c r="G428" s="601"/>
      <c r="H428" s="605" t="s">
        <v>651</v>
      </c>
      <c r="I428" s="605" t="s">
        <v>1248</v>
      </c>
      <c r="J428" s="678">
        <v>3.7730000000000006</v>
      </c>
      <c r="K428" s="602">
        <f t="shared" si="20"/>
        <v>3.7730000000000006</v>
      </c>
      <c r="L428" s="603"/>
      <c r="O428" s="504"/>
      <c r="P428" s="597"/>
    </row>
    <row r="429" spans="1:17" s="596" customFormat="1" ht="63.1" customHeight="1">
      <c r="A429" s="609"/>
      <c r="B429" s="610" t="s">
        <v>1781</v>
      </c>
      <c r="C429" s="615" t="s">
        <v>1780</v>
      </c>
      <c r="D429" s="598" t="s">
        <v>1792</v>
      </c>
      <c r="E429" s="599"/>
      <c r="F429" s="600"/>
      <c r="G429" s="601"/>
      <c r="H429" s="605" t="s">
        <v>638</v>
      </c>
      <c r="I429" s="605" t="s">
        <v>638</v>
      </c>
      <c r="J429" s="678">
        <v>76.23</v>
      </c>
      <c r="K429" s="602">
        <f t="shared" si="20"/>
        <v>76.23</v>
      </c>
      <c r="L429" s="603"/>
      <c r="O429" s="504"/>
      <c r="P429" s="597"/>
    </row>
    <row r="430" spans="1:17" s="596" customFormat="1" ht="43.85" customHeight="1">
      <c r="A430" s="1461"/>
      <c r="B430" s="610" t="s">
        <v>1783</v>
      </c>
      <c r="C430" s="615" t="s">
        <v>1782</v>
      </c>
      <c r="D430" s="598" t="s">
        <v>3</v>
      </c>
      <c r="E430" s="599"/>
      <c r="F430" s="679">
        <v>56</v>
      </c>
      <c r="G430" s="601"/>
      <c r="H430" s="605" t="s">
        <v>1231</v>
      </c>
      <c r="I430" s="605" t="s">
        <v>638</v>
      </c>
      <c r="J430" s="678">
        <v>37.752000000000002</v>
      </c>
      <c r="K430" s="602">
        <f t="shared" si="20"/>
        <v>37.752000000000002</v>
      </c>
      <c r="L430" s="603"/>
      <c r="O430" s="504"/>
      <c r="P430" s="597"/>
    </row>
    <row r="431" spans="1:17" s="596" customFormat="1" ht="43.85" customHeight="1">
      <c r="A431" s="1290"/>
      <c r="B431" s="610" t="s">
        <v>1784</v>
      </c>
      <c r="C431" s="615" t="s">
        <v>1785</v>
      </c>
      <c r="D431" s="598" t="s">
        <v>3</v>
      </c>
      <c r="E431" s="599"/>
      <c r="F431" s="679">
        <v>56</v>
      </c>
      <c r="G431" s="601"/>
      <c r="H431" s="605" t="s">
        <v>1231</v>
      </c>
      <c r="I431" s="605" t="s">
        <v>638</v>
      </c>
      <c r="J431" s="678">
        <v>37.752000000000002</v>
      </c>
      <c r="K431" s="602">
        <f t="shared" si="20"/>
        <v>37.752000000000002</v>
      </c>
      <c r="L431" s="603"/>
      <c r="O431" s="504"/>
      <c r="P431" s="597"/>
    </row>
    <row r="432" spans="1:17" ht="27.1" customHeight="1" thickBot="1">
      <c r="A432" s="1315" t="s">
        <v>590</v>
      </c>
      <c r="B432" s="1316"/>
      <c r="C432" s="1316"/>
      <c r="D432" s="1316"/>
      <c r="E432" s="1316"/>
      <c r="F432" s="1316"/>
      <c r="G432" s="1316"/>
      <c r="H432" s="1316"/>
      <c r="I432" s="1316"/>
      <c r="J432" s="1316"/>
      <c r="K432" s="1316"/>
      <c r="L432" s="331"/>
      <c r="P432" s="13"/>
      <c r="Q432" s="13"/>
    </row>
    <row r="433" spans="1:17" ht="27.1" customHeight="1">
      <c r="A433" s="1297"/>
      <c r="B433" s="1384" t="s">
        <v>592</v>
      </c>
      <c r="C433" s="145" t="s">
        <v>591</v>
      </c>
      <c r="D433" s="361" t="s">
        <v>7</v>
      </c>
      <c r="E433" s="10">
        <v>10</v>
      </c>
      <c r="F433" s="20">
        <v>600</v>
      </c>
      <c r="G433" s="84">
        <v>1.8232500000000002E-3</v>
      </c>
      <c r="H433" s="166">
        <v>3</v>
      </c>
      <c r="I433" s="150" t="s">
        <v>645</v>
      </c>
      <c r="J433" s="61">
        <v>37.3583</v>
      </c>
      <c r="K433" s="68">
        <f>J433*$K$2*((100-$K$1)/100)</f>
        <v>3362.2469999999998</v>
      </c>
      <c r="L433" s="228"/>
      <c r="P433" s="13"/>
      <c r="Q433" s="13"/>
    </row>
    <row r="434" spans="1:17" ht="27.1" customHeight="1">
      <c r="A434" s="1298"/>
      <c r="B434" s="1292"/>
      <c r="C434" s="126"/>
      <c r="D434" s="8"/>
      <c r="E434" s="58"/>
      <c r="F434" s="58"/>
      <c r="G434" s="82"/>
      <c r="H434" s="167"/>
      <c r="I434" s="156"/>
      <c r="J434" s="71"/>
      <c r="K434" s="75"/>
      <c r="L434" s="229"/>
      <c r="P434" s="13"/>
      <c r="Q434" s="13"/>
    </row>
    <row r="435" spans="1:17" ht="27.1" customHeight="1" thickBot="1">
      <c r="A435" s="1299"/>
      <c r="B435" s="1385"/>
      <c r="C435" s="215"/>
      <c r="D435" s="7"/>
      <c r="E435" s="57"/>
      <c r="F435" s="57"/>
      <c r="G435" s="83"/>
      <c r="H435" s="168"/>
      <c r="I435" s="178"/>
      <c r="J435" s="72"/>
      <c r="K435" s="76"/>
      <c r="L435" s="230"/>
      <c r="P435" s="13"/>
      <c r="Q435" s="13"/>
    </row>
    <row r="436" spans="1:17" ht="27.1" customHeight="1" thickBot="1">
      <c r="A436" s="1365"/>
      <c r="B436" s="437" t="s">
        <v>1334</v>
      </c>
      <c r="C436" s="315" t="s">
        <v>1235</v>
      </c>
      <c r="D436" s="4" t="s">
        <v>3</v>
      </c>
      <c r="E436" s="32">
        <v>10</v>
      </c>
      <c r="F436" s="32">
        <v>100</v>
      </c>
      <c r="G436" s="84"/>
      <c r="H436" s="166"/>
      <c r="I436" s="317" t="s">
        <v>638</v>
      </c>
      <c r="J436" s="316">
        <v>6.1084999999999994</v>
      </c>
      <c r="K436" s="68">
        <f>J436*$K$2*((100-$K$1)/100)</f>
        <v>549.76499999999999</v>
      </c>
      <c r="L436" s="228"/>
      <c r="P436" s="13"/>
      <c r="Q436" s="13"/>
    </row>
    <row r="437" spans="1:17" ht="27.1" customHeight="1">
      <c r="A437" s="1366"/>
      <c r="B437" s="438" t="s">
        <v>1333</v>
      </c>
      <c r="C437" s="439" t="s">
        <v>1332</v>
      </c>
      <c r="D437" s="8" t="s">
        <v>3</v>
      </c>
      <c r="E437" s="58">
        <v>10</v>
      </c>
      <c r="F437" s="58">
        <v>40</v>
      </c>
      <c r="G437" s="82"/>
      <c r="H437" s="167">
        <v>10</v>
      </c>
      <c r="I437" s="482" t="s">
        <v>648</v>
      </c>
      <c r="J437" s="88">
        <v>1.98</v>
      </c>
      <c r="K437" s="68">
        <f>J437*$K$2*((100-$K$1)/100)</f>
        <v>178.2</v>
      </c>
      <c r="L437" s="229"/>
      <c r="N437" s="435"/>
      <c r="P437" s="13"/>
      <c r="Q437" s="13"/>
    </row>
    <row r="438" spans="1:17" ht="27.1" customHeight="1" thickBot="1">
      <c r="A438" s="1367"/>
      <c r="B438" s="440"/>
      <c r="C438" s="215"/>
      <c r="D438" s="7"/>
      <c r="E438" s="57"/>
      <c r="F438" s="57"/>
      <c r="G438" s="83"/>
      <c r="H438" s="168"/>
      <c r="I438" s="178"/>
      <c r="J438" s="72"/>
      <c r="K438" s="76"/>
      <c r="L438" s="230"/>
      <c r="P438" s="13"/>
      <c r="Q438" s="13"/>
    </row>
    <row r="439" spans="1:17" ht="27.1" customHeight="1">
      <c r="A439" s="1366"/>
      <c r="B439" s="1386" t="s">
        <v>594</v>
      </c>
      <c r="C439" s="127" t="s">
        <v>593</v>
      </c>
      <c r="D439" s="2" t="s">
        <v>5</v>
      </c>
      <c r="E439" s="59">
        <v>10</v>
      </c>
      <c r="F439" s="59">
        <v>303</v>
      </c>
      <c r="G439" s="85">
        <v>4.4549999999999999E-4</v>
      </c>
      <c r="H439" s="171"/>
      <c r="I439" s="155" t="s">
        <v>655</v>
      </c>
      <c r="J439" s="115">
        <v>28.016999999999999</v>
      </c>
      <c r="K439" s="113">
        <f>J439*$K$2*((100-$K$1)/100)</f>
        <v>2521.5299999999997</v>
      </c>
      <c r="L439" s="231"/>
      <c r="P439" s="13"/>
      <c r="Q439" s="13"/>
    </row>
    <row r="440" spans="1:17" ht="27.1" customHeight="1">
      <c r="A440" s="1366"/>
      <c r="B440" s="1386"/>
      <c r="C440" s="126"/>
      <c r="D440" s="8"/>
      <c r="E440" s="58"/>
      <c r="F440" s="58"/>
      <c r="G440" s="82"/>
      <c r="H440" s="167"/>
      <c r="I440" s="156"/>
      <c r="J440" s="71"/>
      <c r="K440" s="75"/>
      <c r="L440" s="229"/>
      <c r="P440" s="13"/>
      <c r="Q440" s="13"/>
    </row>
    <row r="441" spans="1:17" ht="27.1" customHeight="1" thickBot="1">
      <c r="A441" s="1367"/>
      <c r="B441" s="1386"/>
      <c r="C441" s="123"/>
      <c r="D441" s="98"/>
      <c r="E441" s="78"/>
      <c r="F441" s="78"/>
      <c r="G441" s="110"/>
      <c r="H441" s="169"/>
      <c r="I441" s="160"/>
      <c r="J441" s="74"/>
      <c r="K441" s="77"/>
      <c r="L441" s="252"/>
      <c r="P441" s="13"/>
      <c r="Q441" s="13"/>
    </row>
    <row r="442" spans="1:17" ht="27.1" customHeight="1">
      <c r="A442" s="1297"/>
      <c r="B442" s="1330" t="s">
        <v>600</v>
      </c>
      <c r="C442" s="145" t="s">
        <v>595</v>
      </c>
      <c r="D442" s="361" t="s">
        <v>601</v>
      </c>
      <c r="E442" s="10">
        <v>10</v>
      </c>
      <c r="F442" s="20">
        <v>237.5</v>
      </c>
      <c r="G442" s="84">
        <v>0.112</v>
      </c>
      <c r="H442" s="166"/>
      <c r="I442" s="150" t="s">
        <v>656</v>
      </c>
      <c r="J442" s="61">
        <v>9.8820000000000014</v>
      </c>
      <c r="K442" s="68">
        <f t="shared" ref="K442:K447" si="21">J442*$K$2*((100-$K$1)/100)</f>
        <v>889.38000000000011</v>
      </c>
      <c r="L442" s="228"/>
      <c r="P442" s="13"/>
      <c r="Q442" s="13"/>
    </row>
    <row r="443" spans="1:17" ht="27.1" customHeight="1">
      <c r="A443" s="1329"/>
      <c r="B443" s="1331"/>
      <c r="C443" s="146" t="s">
        <v>596</v>
      </c>
      <c r="D443" s="362" t="s">
        <v>602</v>
      </c>
      <c r="E443" s="14">
        <v>10</v>
      </c>
      <c r="F443" s="21">
        <v>238</v>
      </c>
      <c r="G443" s="82">
        <v>0.112</v>
      </c>
      <c r="H443" s="167"/>
      <c r="I443" s="151" t="s">
        <v>656</v>
      </c>
      <c r="J443" s="60">
        <v>9.8820000000000014</v>
      </c>
      <c r="K443" s="69">
        <f t="shared" si="21"/>
        <v>889.38000000000011</v>
      </c>
      <c r="L443" s="229"/>
      <c r="P443" s="13"/>
      <c r="Q443" s="13"/>
    </row>
    <row r="444" spans="1:17" ht="27.1" customHeight="1">
      <c r="A444" s="1329"/>
      <c r="B444" s="1331"/>
      <c r="C444" s="146" t="s">
        <v>597</v>
      </c>
      <c r="D444" s="362" t="s">
        <v>603</v>
      </c>
      <c r="E444" s="14">
        <v>10</v>
      </c>
      <c r="F444" s="21">
        <v>238</v>
      </c>
      <c r="G444" s="82">
        <v>0.112</v>
      </c>
      <c r="H444" s="167"/>
      <c r="I444" s="151" t="s">
        <v>656</v>
      </c>
      <c r="J444" s="60">
        <v>9.8820000000000014</v>
      </c>
      <c r="K444" s="69">
        <f t="shared" si="21"/>
        <v>889.38000000000011</v>
      </c>
      <c r="L444" s="229"/>
      <c r="P444" s="13"/>
      <c r="Q444" s="13"/>
    </row>
    <row r="445" spans="1:17" ht="27.1" customHeight="1">
      <c r="A445" s="1298"/>
      <c r="B445" s="1331"/>
      <c r="C445" s="126" t="s">
        <v>598</v>
      </c>
      <c r="D445" s="8" t="s">
        <v>604</v>
      </c>
      <c r="E445" s="58">
        <v>10</v>
      </c>
      <c r="F445" s="58">
        <v>238</v>
      </c>
      <c r="G445" s="82">
        <v>0.112</v>
      </c>
      <c r="H445" s="167"/>
      <c r="I445" s="156" t="s">
        <v>656</v>
      </c>
      <c r="J445" s="88">
        <v>9.8820000000000014</v>
      </c>
      <c r="K445" s="69">
        <f t="shared" si="21"/>
        <v>889.38000000000011</v>
      </c>
      <c r="L445" s="229"/>
      <c r="P445" s="13"/>
      <c r="Q445" s="13"/>
    </row>
    <row r="446" spans="1:17" ht="27.95" customHeight="1" thickBot="1">
      <c r="A446" s="1299"/>
      <c r="B446" s="1332"/>
      <c r="C446" s="215" t="s">
        <v>599</v>
      </c>
      <c r="D446" s="7" t="s">
        <v>605</v>
      </c>
      <c r="E446" s="57">
        <v>10</v>
      </c>
      <c r="F446" s="57">
        <v>238</v>
      </c>
      <c r="G446" s="83">
        <v>0.112</v>
      </c>
      <c r="H446" s="168"/>
      <c r="I446" s="178" t="s">
        <v>656</v>
      </c>
      <c r="J446" s="89">
        <v>9.8820000000000014</v>
      </c>
      <c r="K446" s="70">
        <f t="shared" si="21"/>
        <v>889.38000000000011</v>
      </c>
      <c r="L446" s="230"/>
      <c r="P446" s="13"/>
      <c r="Q446" s="13"/>
    </row>
    <row r="447" spans="1:17" ht="27.95" customHeight="1">
      <c r="A447" s="1297"/>
      <c r="B447" s="1330" t="s">
        <v>1236</v>
      </c>
      <c r="C447" s="145" t="s">
        <v>1237</v>
      </c>
      <c r="D447" s="2" t="s">
        <v>5</v>
      </c>
      <c r="E447" s="10">
        <v>10</v>
      </c>
      <c r="F447" s="20">
        <v>600</v>
      </c>
      <c r="G447" s="84">
        <v>1.8129999999999999E-3</v>
      </c>
      <c r="H447" s="166"/>
      <c r="I447" s="318" t="s">
        <v>631</v>
      </c>
      <c r="J447" s="61">
        <v>77.959999999999994</v>
      </c>
      <c r="K447" s="68">
        <f t="shared" si="21"/>
        <v>7016.4</v>
      </c>
      <c r="L447" s="228"/>
      <c r="P447" s="13"/>
      <c r="Q447" s="13"/>
    </row>
    <row r="448" spans="1:17" ht="27.95" customHeight="1">
      <c r="A448" s="1329"/>
      <c r="B448" s="1331"/>
      <c r="C448" s="146"/>
      <c r="D448" s="362"/>
      <c r="E448" s="14"/>
      <c r="F448" s="21"/>
      <c r="G448" s="82"/>
      <c r="H448" s="167"/>
      <c r="I448" s="151"/>
      <c r="J448" s="60"/>
      <c r="K448" s="69"/>
      <c r="L448" s="229"/>
      <c r="P448" s="13"/>
      <c r="Q448" s="13"/>
    </row>
    <row r="449" spans="1:17" ht="27.95" customHeight="1">
      <c r="A449" s="1329"/>
      <c r="B449" s="1331"/>
      <c r="C449" s="146"/>
      <c r="D449" s="362"/>
      <c r="E449" s="14"/>
      <c r="F449" s="21"/>
      <c r="G449" s="82"/>
      <c r="H449" s="167"/>
      <c r="I449" s="151"/>
      <c r="J449" s="60"/>
      <c r="K449" s="69"/>
      <c r="L449" s="229"/>
      <c r="P449" s="13"/>
      <c r="Q449" s="13"/>
    </row>
    <row r="450" spans="1:17" ht="27.95" customHeight="1">
      <c r="A450" s="1298"/>
      <c r="B450" s="1331"/>
      <c r="C450" s="126"/>
      <c r="D450" s="8"/>
      <c r="E450" s="58"/>
      <c r="F450" s="58"/>
      <c r="G450" s="82"/>
      <c r="H450" s="167"/>
      <c r="I450" s="156"/>
      <c r="J450" s="88"/>
      <c r="K450" s="69"/>
      <c r="L450" s="229"/>
      <c r="P450" s="13"/>
      <c r="Q450" s="13"/>
    </row>
    <row r="451" spans="1:17" ht="27.95" customHeight="1" thickBot="1">
      <c r="A451" s="1299"/>
      <c r="B451" s="1332"/>
      <c r="C451" s="215"/>
      <c r="D451" s="7"/>
      <c r="E451" s="57"/>
      <c r="F451" s="57"/>
      <c r="G451" s="83"/>
      <c r="H451" s="168"/>
      <c r="I451" s="178"/>
      <c r="J451" s="89"/>
      <c r="K451" s="70"/>
      <c r="L451" s="230"/>
      <c r="P451" s="13"/>
      <c r="Q451" s="13"/>
    </row>
    <row r="452" spans="1:17" ht="27.95" customHeight="1">
      <c r="A452" s="1329"/>
      <c r="B452" s="1383" t="s">
        <v>1127</v>
      </c>
      <c r="C452" s="295" t="s">
        <v>1128</v>
      </c>
      <c r="D452" s="2" t="s">
        <v>3</v>
      </c>
      <c r="E452" s="112">
        <v>10</v>
      </c>
      <c r="F452" s="112">
        <v>516</v>
      </c>
      <c r="H452" s="171"/>
      <c r="I452" s="194">
        <v>60</v>
      </c>
      <c r="J452" s="267">
        <v>35.200000000000003</v>
      </c>
      <c r="K452" s="69">
        <f>J452*$K$2*((100-$K$1)/100)</f>
        <v>3168.0000000000005</v>
      </c>
      <c r="L452" s="231"/>
      <c r="P452" s="13"/>
      <c r="Q452" s="13"/>
    </row>
    <row r="453" spans="1:17" ht="27.95" customHeight="1">
      <c r="A453" s="1298"/>
      <c r="B453" s="1313"/>
      <c r="C453" s="146"/>
      <c r="D453" s="5"/>
      <c r="E453" s="14"/>
      <c r="F453" s="14"/>
      <c r="H453" s="167"/>
      <c r="I453" s="151"/>
      <c r="J453" s="259"/>
      <c r="K453" s="16"/>
      <c r="L453" s="229"/>
      <c r="P453" s="13"/>
      <c r="Q453" s="13"/>
    </row>
    <row r="454" spans="1:17" ht="27.95" customHeight="1" thickBot="1">
      <c r="A454" s="1299"/>
      <c r="B454" s="1364"/>
      <c r="C454" s="147"/>
      <c r="D454" s="6"/>
      <c r="E454" s="17"/>
      <c r="F454" s="17"/>
      <c r="G454" s="81"/>
      <c r="H454" s="168"/>
      <c r="I454" s="182"/>
      <c r="J454" s="260"/>
      <c r="K454" s="19"/>
      <c r="L454" s="230"/>
      <c r="P454" s="13"/>
      <c r="Q454" s="13"/>
    </row>
    <row r="455" spans="1:17" ht="27.95" customHeight="1" thickBot="1">
      <c r="A455" s="1315" t="s">
        <v>1284</v>
      </c>
      <c r="B455" s="1316"/>
      <c r="C455" s="1316"/>
      <c r="D455" s="1316"/>
      <c r="E455" s="1316"/>
      <c r="F455" s="1316"/>
      <c r="G455" s="1316"/>
      <c r="H455" s="1316"/>
      <c r="I455" s="1316"/>
      <c r="J455" s="1316"/>
      <c r="K455" s="1324"/>
      <c r="L455" s="369"/>
      <c r="P455" s="13"/>
      <c r="Q455" s="13"/>
    </row>
    <row r="456" spans="1:17" ht="27.95" customHeight="1">
      <c r="A456" s="1297"/>
      <c r="B456" s="1455" t="s">
        <v>698</v>
      </c>
      <c r="C456" s="145" t="s">
        <v>700</v>
      </c>
      <c r="D456" s="4" t="s">
        <v>3</v>
      </c>
      <c r="E456" s="10">
        <v>16</v>
      </c>
      <c r="F456" s="20">
        <v>302</v>
      </c>
      <c r="G456" s="1063">
        <v>5.6420000000000005E-4</v>
      </c>
      <c r="H456" s="166"/>
      <c r="I456" s="180" t="s">
        <v>639</v>
      </c>
      <c r="J456" s="479">
        <v>42.85</v>
      </c>
      <c r="K456" s="508">
        <f t="shared" ref="K456:K461" si="22">J456*$K$2*((100-$K$1)/100)</f>
        <v>3856.5</v>
      </c>
      <c r="L456" s="708"/>
      <c r="P456" s="13"/>
      <c r="Q456" s="13"/>
    </row>
    <row r="457" spans="1:17" ht="27.95" customHeight="1">
      <c r="A457" s="1298"/>
      <c r="B457" s="1456"/>
      <c r="C457" s="1055" t="s">
        <v>699</v>
      </c>
      <c r="D457" s="1037" t="s">
        <v>5</v>
      </c>
      <c r="E457" s="1056">
        <v>16</v>
      </c>
      <c r="F457" s="1056">
        <v>319</v>
      </c>
      <c r="G457" s="1054">
        <v>5.6420000000000005E-4</v>
      </c>
      <c r="H457" s="859"/>
      <c r="I457" s="1057" t="s">
        <v>639</v>
      </c>
      <c r="J457" s="1058">
        <v>43.62</v>
      </c>
      <c r="K457" s="862">
        <f t="shared" si="22"/>
        <v>3925.7999999999997</v>
      </c>
      <c r="L457" s="1043"/>
      <c r="P457" s="13"/>
      <c r="Q457" s="13"/>
    </row>
    <row r="458" spans="1:17" ht="27.95" customHeight="1">
      <c r="A458" s="1298"/>
      <c r="B458" s="1456"/>
      <c r="C458" s="1059" t="s">
        <v>2022</v>
      </c>
      <c r="D458" s="1037" t="s">
        <v>7</v>
      </c>
      <c r="E458" s="1060">
        <v>16</v>
      </c>
      <c r="F458" s="1060">
        <v>1100</v>
      </c>
      <c r="G458" s="1061"/>
      <c r="H458" s="859"/>
      <c r="I458" s="1062" t="s">
        <v>645</v>
      </c>
      <c r="J458" s="1058">
        <v>123.94</v>
      </c>
      <c r="K458" s="862">
        <f t="shared" si="22"/>
        <v>11154.6</v>
      </c>
      <c r="L458" s="1043"/>
      <c r="P458" s="13"/>
      <c r="Q458" s="13"/>
    </row>
    <row r="459" spans="1:17" ht="27.95" customHeight="1" thickBot="1">
      <c r="A459" s="1299"/>
      <c r="B459" s="1457"/>
      <c r="C459" s="911" t="s">
        <v>2121</v>
      </c>
      <c r="D459" s="6" t="s">
        <v>9</v>
      </c>
      <c r="E459" s="912">
        <v>16</v>
      </c>
      <c r="F459" s="912">
        <v>1397</v>
      </c>
      <c r="G459" s="1064"/>
      <c r="H459" s="168"/>
      <c r="I459" s="913" t="s">
        <v>645</v>
      </c>
      <c r="J459" s="1065">
        <v>171</v>
      </c>
      <c r="K459" s="481">
        <f t="shared" si="22"/>
        <v>15390</v>
      </c>
      <c r="L459" s="230"/>
      <c r="P459" s="13"/>
      <c r="Q459" s="13"/>
    </row>
    <row r="460" spans="1:17" ht="27.95" customHeight="1">
      <c r="A460" s="1297"/>
      <c r="B460" s="1312" t="s">
        <v>1283</v>
      </c>
      <c r="C460" s="996" t="s">
        <v>1126</v>
      </c>
      <c r="D460" s="944" t="s">
        <v>3</v>
      </c>
      <c r="E460" s="10">
        <v>16</v>
      </c>
      <c r="F460" s="10">
        <v>340</v>
      </c>
      <c r="G460" s="79"/>
      <c r="H460" s="166"/>
      <c r="I460" s="150">
        <v>50</v>
      </c>
      <c r="J460" s="1173">
        <v>21.29</v>
      </c>
      <c r="K460" s="68">
        <f t="shared" si="22"/>
        <v>1916.1</v>
      </c>
      <c r="L460" s="708"/>
      <c r="P460" s="13"/>
      <c r="Q460" s="13"/>
    </row>
    <row r="461" spans="1:17" ht="27.95" customHeight="1">
      <c r="A461" s="1298"/>
      <c r="B461" s="1453"/>
      <c r="C461" s="1096" t="s">
        <v>1285</v>
      </c>
      <c r="D461" s="1097" t="s">
        <v>5</v>
      </c>
      <c r="E461" s="1178">
        <v>16</v>
      </c>
      <c r="F461" s="1178">
        <v>360</v>
      </c>
      <c r="H461" s="1099"/>
      <c r="I461" s="1179" t="s">
        <v>664</v>
      </c>
      <c r="J461" s="1175">
        <v>25.87</v>
      </c>
      <c r="K461" s="69">
        <f t="shared" si="22"/>
        <v>2328.3000000000002</v>
      </c>
      <c r="L461" s="1043"/>
      <c r="P461" s="13"/>
      <c r="Q461" s="13"/>
    </row>
    <row r="462" spans="1:17" ht="27.95" customHeight="1">
      <c r="A462" s="1452"/>
      <c r="B462" s="1454"/>
      <c r="C462" s="1180" t="s">
        <v>1796</v>
      </c>
      <c r="D462" s="1053" t="s">
        <v>3</v>
      </c>
      <c r="E462" s="1181">
        <v>25</v>
      </c>
      <c r="F462" s="1181">
        <v>670</v>
      </c>
      <c r="H462" s="1182"/>
      <c r="I462" s="1183" t="s">
        <v>661</v>
      </c>
      <c r="J462" s="1184">
        <v>52.61</v>
      </c>
      <c r="K462" s="69">
        <f t="shared" ref="K462:K467" si="23">J462*$K$2*((100-$K$1)/100)</f>
        <v>4734.8999999999996</v>
      </c>
      <c r="L462" s="1185"/>
      <c r="O462" s="504"/>
      <c r="P462" s="13"/>
      <c r="Q462" s="13"/>
    </row>
    <row r="463" spans="1:17" ht="27.95" customHeight="1">
      <c r="A463" s="1452"/>
      <c r="B463" s="1454"/>
      <c r="C463" s="1096" t="s">
        <v>1797</v>
      </c>
      <c r="D463" s="1097" t="s">
        <v>5</v>
      </c>
      <c r="E463" s="1181">
        <v>25</v>
      </c>
      <c r="F463" s="1181">
        <v>710</v>
      </c>
      <c r="H463" s="1182"/>
      <c r="I463" s="1183" t="s">
        <v>661</v>
      </c>
      <c r="J463" s="1184">
        <v>57.56</v>
      </c>
      <c r="K463" s="69">
        <f t="shared" si="23"/>
        <v>5180.4000000000005</v>
      </c>
      <c r="L463" s="1185"/>
      <c r="O463" s="504"/>
      <c r="P463" s="13"/>
      <c r="Q463" s="13"/>
    </row>
    <row r="464" spans="1:17" ht="27.95" customHeight="1">
      <c r="A464" s="1452"/>
      <c r="B464" s="1454"/>
      <c r="C464" s="1096" t="s">
        <v>1798</v>
      </c>
      <c r="D464" s="1097" t="s">
        <v>7</v>
      </c>
      <c r="E464" s="1181">
        <v>25</v>
      </c>
      <c r="F464" s="1181">
        <v>1280</v>
      </c>
      <c r="H464" s="1182"/>
      <c r="I464" s="1183" t="s">
        <v>1221</v>
      </c>
      <c r="J464" s="1184">
        <v>92.07</v>
      </c>
      <c r="K464" s="69">
        <f t="shared" si="23"/>
        <v>8286.2999999999993</v>
      </c>
      <c r="L464" s="1185"/>
      <c r="O464" s="504"/>
      <c r="P464" s="13"/>
      <c r="Q464" s="13"/>
    </row>
    <row r="465" spans="1:17" ht="27.95" customHeight="1">
      <c r="A465" s="1452"/>
      <c r="B465" s="1454"/>
      <c r="C465" s="1096" t="s">
        <v>1799</v>
      </c>
      <c r="D465" s="1097" t="s">
        <v>9</v>
      </c>
      <c r="E465" s="1181">
        <v>25</v>
      </c>
      <c r="F465" s="1181">
        <v>1320</v>
      </c>
      <c r="H465" s="1182"/>
      <c r="I465" s="1183" t="s">
        <v>1221</v>
      </c>
      <c r="J465" s="1184">
        <v>143.91999999999999</v>
      </c>
      <c r="K465" s="69">
        <f t="shared" si="23"/>
        <v>12952.8</v>
      </c>
      <c r="L465" s="1185"/>
      <c r="O465" s="504"/>
      <c r="P465" s="13"/>
      <c r="Q465" s="13"/>
    </row>
    <row r="466" spans="1:17" ht="27.95" customHeight="1">
      <c r="A466" s="1452"/>
      <c r="B466" s="1454"/>
      <c r="C466" s="1096" t="s">
        <v>1800</v>
      </c>
      <c r="D466" s="1097" t="s">
        <v>11</v>
      </c>
      <c r="E466" s="1181">
        <v>25</v>
      </c>
      <c r="F466" s="1181">
        <v>2030</v>
      </c>
      <c r="H466" s="1182"/>
      <c r="I466" s="1183" t="s">
        <v>1221</v>
      </c>
      <c r="J466" s="1184">
        <v>191.63399999999999</v>
      </c>
      <c r="K466" s="69">
        <f t="shared" si="23"/>
        <v>17247.059999999998</v>
      </c>
      <c r="L466" s="1185"/>
      <c r="O466" s="504"/>
      <c r="P466" s="13"/>
      <c r="Q466" s="13"/>
    </row>
    <row r="467" spans="1:17" ht="27.95" customHeight="1" thickBot="1">
      <c r="A467" s="1299"/>
      <c r="B467" s="1364"/>
      <c r="C467" s="374" t="s">
        <v>1801</v>
      </c>
      <c r="D467" s="6" t="s">
        <v>13</v>
      </c>
      <c r="E467" s="17">
        <v>25</v>
      </c>
      <c r="F467" s="17">
        <v>2090</v>
      </c>
      <c r="G467" s="81"/>
      <c r="H467" s="168"/>
      <c r="I467" s="685" t="s">
        <v>649</v>
      </c>
      <c r="J467" s="266">
        <v>269.36</v>
      </c>
      <c r="K467" s="70">
        <f t="shared" si="23"/>
        <v>24242.400000000001</v>
      </c>
      <c r="L467" s="230"/>
      <c r="O467" s="504"/>
      <c r="P467" s="13"/>
      <c r="Q467" s="13"/>
    </row>
    <row r="468" spans="1:17" ht="24.1" customHeight="1">
      <c r="P468" s="13"/>
    </row>
    <row r="469" spans="1:17" ht="24.1" customHeight="1">
      <c r="P469" s="13"/>
    </row>
    <row r="470" spans="1:17" ht="24.1" customHeight="1">
      <c r="P470" s="13"/>
    </row>
    <row r="471" spans="1:17" ht="24.1" customHeight="1">
      <c r="P471" s="13"/>
    </row>
    <row r="472" spans="1:17" ht="24.1" customHeight="1">
      <c r="P472" s="13"/>
    </row>
    <row r="473" spans="1:17" ht="24.1" customHeight="1">
      <c r="P473" s="13"/>
    </row>
    <row r="474" spans="1:17" ht="24.1" customHeight="1">
      <c r="P474" s="13"/>
    </row>
    <row r="475" spans="1:17" ht="24.1" customHeight="1">
      <c r="P475" s="13"/>
    </row>
    <row r="476" spans="1:17" ht="24.1" customHeight="1">
      <c r="P476" s="13"/>
    </row>
    <row r="477" spans="1:17" ht="24.1" customHeight="1">
      <c r="P477" s="13"/>
    </row>
    <row r="478" spans="1:17" ht="24.1" customHeight="1">
      <c r="P478" s="13"/>
    </row>
    <row r="479" spans="1:17" ht="24.1" customHeight="1">
      <c r="P479" s="13"/>
    </row>
    <row r="480" spans="1:17" ht="24.1" customHeight="1">
      <c r="P480" s="13"/>
    </row>
    <row r="481" spans="16:16" ht="24.1" customHeight="1">
      <c r="P481" s="13"/>
    </row>
    <row r="482" spans="16:16" ht="24.1" customHeight="1">
      <c r="P482" s="13"/>
    </row>
    <row r="483" spans="16:16" ht="24.1" customHeight="1">
      <c r="P483" s="13"/>
    </row>
    <row r="484" spans="16:16" ht="24.1" customHeight="1">
      <c r="P484" s="13"/>
    </row>
    <row r="485" spans="16:16" ht="24.1" customHeight="1">
      <c r="P485" s="13"/>
    </row>
    <row r="486" spans="16:16" ht="24.1" customHeight="1">
      <c r="P486" s="13"/>
    </row>
    <row r="487" spans="16:16" ht="24.1" customHeight="1">
      <c r="P487" s="13"/>
    </row>
    <row r="488" spans="16:16" ht="24.1" customHeight="1">
      <c r="P488" s="13"/>
    </row>
    <row r="489" spans="16:16" ht="24.1" customHeight="1">
      <c r="P489" s="13"/>
    </row>
    <row r="490" spans="16:16" ht="24.1" customHeight="1">
      <c r="P490" s="13"/>
    </row>
    <row r="491" spans="16:16" ht="24.1" customHeight="1">
      <c r="P491" s="13"/>
    </row>
    <row r="492" spans="16:16" ht="24.1" customHeight="1">
      <c r="P492" s="13"/>
    </row>
    <row r="493" spans="16:16" ht="24.1" customHeight="1">
      <c r="P493" s="13"/>
    </row>
    <row r="494" spans="16:16" ht="24.1" customHeight="1">
      <c r="P494" s="13"/>
    </row>
    <row r="495" spans="16:16" ht="24.1" customHeight="1">
      <c r="P495" s="13"/>
    </row>
    <row r="496" spans="16:16" ht="24.1" customHeight="1">
      <c r="P496" s="13"/>
    </row>
    <row r="497" spans="16:16" ht="24.1" customHeight="1">
      <c r="P497" s="13"/>
    </row>
    <row r="498" spans="16:16" ht="24.1" customHeight="1">
      <c r="P498" s="13"/>
    </row>
    <row r="499" spans="16:16" ht="24.1" customHeight="1">
      <c r="P499" s="13"/>
    </row>
    <row r="500" spans="16:16" ht="24.1" customHeight="1">
      <c r="P500" s="13"/>
    </row>
    <row r="501" spans="16:16" ht="24.1" customHeight="1">
      <c r="P501" s="13"/>
    </row>
    <row r="502" spans="16:16" ht="24.1" customHeight="1">
      <c r="P502" s="13"/>
    </row>
    <row r="503" spans="16:16" ht="24.1" customHeight="1">
      <c r="P503" s="13"/>
    </row>
    <row r="504" spans="16:16" ht="24.1" customHeight="1">
      <c r="P504" s="13"/>
    </row>
    <row r="505" spans="16:16" ht="24.1" customHeight="1">
      <c r="P505" s="13"/>
    </row>
    <row r="506" spans="16:16" ht="24.1" customHeight="1">
      <c r="P506" s="13"/>
    </row>
    <row r="507" spans="16:16" ht="24.1" customHeight="1">
      <c r="P507" s="13"/>
    </row>
    <row r="508" spans="16:16" ht="24.1" customHeight="1">
      <c r="P508" s="13"/>
    </row>
    <row r="509" spans="16:16" ht="24.1" customHeight="1">
      <c r="P509" s="13"/>
    </row>
    <row r="510" spans="16:16" ht="24.1" customHeight="1">
      <c r="P510" s="13"/>
    </row>
    <row r="511" spans="16:16" ht="24.1" customHeight="1">
      <c r="P511" s="13"/>
    </row>
    <row r="512" spans="16:16" ht="24.1" customHeight="1">
      <c r="P512" s="13"/>
    </row>
    <row r="513" spans="16:16" ht="24.1" customHeight="1">
      <c r="P513" s="13"/>
    </row>
    <row r="514" spans="16:16" ht="24.1" customHeight="1">
      <c r="P514" s="13"/>
    </row>
    <row r="515" spans="16:16" ht="24.1" customHeight="1">
      <c r="P515" s="13"/>
    </row>
    <row r="516" spans="16:16" ht="24.1" customHeight="1">
      <c r="P516" s="13"/>
    </row>
    <row r="517" spans="16:16" ht="24.1" customHeight="1">
      <c r="P517" s="13"/>
    </row>
    <row r="518" spans="16:16" ht="24.1" customHeight="1">
      <c r="P518" s="13"/>
    </row>
    <row r="519" spans="16:16" ht="24.1" customHeight="1">
      <c r="P519" s="13"/>
    </row>
    <row r="520" spans="16:16" ht="24.1" customHeight="1">
      <c r="P520" s="13"/>
    </row>
    <row r="521" spans="16:16" ht="24.1" customHeight="1">
      <c r="P521" s="13"/>
    </row>
    <row r="522" spans="16:16" ht="24.1" customHeight="1">
      <c r="P522" s="13"/>
    </row>
    <row r="523" spans="16:16" ht="24.1" customHeight="1">
      <c r="P523" s="13"/>
    </row>
    <row r="524" spans="16:16" ht="24.1" customHeight="1">
      <c r="P524" s="13"/>
    </row>
    <row r="525" spans="16:16" ht="24.1" customHeight="1">
      <c r="P525" s="13"/>
    </row>
    <row r="526" spans="16:16" ht="24.1" customHeight="1">
      <c r="P526" s="13"/>
    </row>
    <row r="527" spans="16:16" ht="24.1" customHeight="1">
      <c r="P527" s="13"/>
    </row>
    <row r="528" spans="16:16" ht="24.1" customHeight="1">
      <c r="P528" s="13"/>
    </row>
    <row r="529" spans="16:16" ht="24.1" customHeight="1">
      <c r="P529" s="13"/>
    </row>
    <row r="530" spans="16:16" ht="24.1" customHeight="1">
      <c r="P530" s="13"/>
    </row>
    <row r="531" spans="16:16" ht="24.1" customHeight="1">
      <c r="P531" s="13"/>
    </row>
    <row r="532" spans="16:16" ht="24.1" customHeight="1">
      <c r="P532" s="13"/>
    </row>
    <row r="533" spans="16:16" ht="24.1" customHeight="1">
      <c r="P533" s="13"/>
    </row>
    <row r="534" spans="16:16" ht="24.1" customHeight="1">
      <c r="P534" s="13"/>
    </row>
    <row r="535" spans="16:16" ht="24.1" customHeight="1">
      <c r="P535" s="13"/>
    </row>
    <row r="536" spans="16:16" ht="24.1" customHeight="1"/>
    <row r="537" spans="16:16" ht="24.1" customHeight="1"/>
    <row r="538" spans="16:16" ht="24.1" customHeight="1"/>
    <row r="539" spans="16:16" ht="24.1" customHeight="1"/>
    <row r="540" spans="16:16" ht="24.1" customHeight="1"/>
    <row r="541" spans="16:16" ht="24.1" customHeight="1"/>
    <row r="542" spans="16:16" ht="24.1" customHeight="1"/>
    <row r="543" spans="16:16" ht="24.1" customHeight="1"/>
    <row r="544" spans="16:16" ht="24.1" customHeight="1"/>
    <row r="545" ht="24.1" customHeight="1"/>
    <row r="546" ht="24.1" customHeight="1"/>
    <row r="547" ht="24.1" customHeight="1"/>
    <row r="548" ht="24.1" customHeight="1"/>
    <row r="549" ht="24.1" customHeight="1"/>
    <row r="550" ht="24.1" customHeight="1"/>
    <row r="551" ht="24.1" customHeight="1"/>
    <row r="552" ht="24.1" customHeight="1"/>
    <row r="553" ht="24.1" customHeight="1"/>
    <row r="554" ht="24.1" customHeight="1"/>
    <row r="555" ht="24.1" customHeight="1"/>
    <row r="556" ht="24.1" customHeight="1"/>
    <row r="557" ht="24.1" customHeight="1"/>
    <row r="558" ht="24.1" customHeight="1"/>
    <row r="559" ht="24.1" customHeight="1"/>
    <row r="560" ht="24.1" customHeight="1"/>
    <row r="561" ht="24.1" customHeight="1"/>
    <row r="562" ht="24.1" customHeight="1"/>
    <row r="563" ht="24.1" customHeight="1"/>
    <row r="564" ht="24.1" customHeight="1"/>
    <row r="565" ht="24.1" customHeight="1"/>
    <row r="566" ht="24.1" customHeight="1"/>
    <row r="567" ht="24.1" customHeight="1"/>
    <row r="568" ht="24.1" customHeight="1"/>
    <row r="569" ht="24.1" customHeight="1"/>
    <row r="570" ht="24.1" customHeight="1"/>
    <row r="571" ht="24.1" customHeight="1"/>
    <row r="572" ht="24.1" customHeight="1"/>
    <row r="573" ht="24.1" customHeight="1"/>
    <row r="574" ht="24.1" customHeight="1"/>
    <row r="575" ht="24.1" customHeight="1"/>
    <row r="576" ht="24.1" customHeight="1"/>
    <row r="577" ht="24.1" customHeight="1"/>
    <row r="578" ht="24.1" customHeight="1"/>
    <row r="579" ht="24.1" customHeight="1"/>
    <row r="580" ht="24.1" customHeight="1"/>
    <row r="581" ht="24.1" customHeight="1"/>
    <row r="582" ht="24.1" customHeight="1"/>
    <row r="583" ht="24.1" customHeight="1"/>
    <row r="584" ht="24.1" customHeight="1"/>
    <row r="585" ht="24.1" customHeight="1"/>
    <row r="586" ht="24.1" customHeight="1"/>
    <row r="587" ht="24.1" customHeight="1"/>
    <row r="588" ht="24.1" customHeight="1"/>
    <row r="589" ht="24.1" customHeight="1"/>
    <row r="590" ht="24.1" customHeight="1"/>
    <row r="591" ht="24.1" customHeight="1"/>
    <row r="592" ht="24.1" customHeight="1"/>
    <row r="593" ht="24.1" customHeight="1"/>
    <row r="594" ht="24.1" customHeight="1"/>
    <row r="595" ht="24.1" customHeight="1"/>
    <row r="596" ht="24.1" customHeight="1"/>
    <row r="597" ht="24.1" customHeight="1"/>
    <row r="598" ht="24.1" customHeight="1"/>
    <row r="599" ht="24.1" customHeight="1"/>
    <row r="600" ht="24.1" customHeight="1"/>
    <row r="601" ht="24.1" customHeight="1"/>
    <row r="602" ht="24.1" customHeight="1"/>
    <row r="603" ht="24.1" customHeight="1"/>
    <row r="604" ht="24.1" customHeight="1"/>
    <row r="605" ht="24.1" customHeight="1"/>
    <row r="606" ht="24.1" customHeight="1"/>
    <row r="607" ht="24.1" customHeight="1"/>
    <row r="608" ht="24.1" customHeight="1"/>
    <row r="609" ht="24.1" customHeight="1"/>
    <row r="610" ht="24.1" customHeight="1"/>
    <row r="611" ht="24.1" customHeight="1"/>
    <row r="612" ht="24.1" customHeight="1"/>
    <row r="613" ht="24.1" customHeight="1"/>
    <row r="614" ht="24.1" customHeight="1"/>
    <row r="615" ht="24.1" customHeight="1"/>
    <row r="616" ht="24.1" customHeight="1"/>
    <row r="617" ht="24.1" customHeight="1"/>
    <row r="618" ht="24.1" customHeight="1"/>
    <row r="619" ht="24.1" customHeight="1"/>
    <row r="620" ht="24.1" customHeight="1"/>
    <row r="621" ht="24.1" customHeight="1"/>
    <row r="622" ht="24.1" customHeight="1"/>
    <row r="623" ht="24.1" customHeight="1"/>
    <row r="624" ht="24.1" customHeight="1"/>
    <row r="625" ht="24.1" customHeight="1"/>
    <row r="626" ht="24.1" customHeight="1"/>
    <row r="627" ht="24.1" customHeight="1"/>
    <row r="628" ht="24.1" customHeight="1"/>
    <row r="629" ht="24.1" customHeight="1"/>
    <row r="630" ht="24.1" customHeight="1"/>
    <row r="631" ht="24.1" customHeight="1"/>
    <row r="632" ht="24.1" customHeight="1"/>
    <row r="633" ht="24.1" customHeight="1"/>
    <row r="634" ht="24.1" customHeight="1"/>
    <row r="635" ht="24.1" customHeight="1"/>
    <row r="636" ht="24.1" customHeight="1"/>
    <row r="637" ht="24.1" customHeight="1"/>
    <row r="638" ht="24.1" customHeight="1"/>
    <row r="639" ht="24.1" customHeight="1"/>
    <row r="640" ht="24.1" customHeight="1"/>
    <row r="641" ht="24.1" customHeight="1"/>
    <row r="642" ht="24.1" customHeight="1"/>
    <row r="643" ht="24.1" customHeight="1"/>
    <row r="644" ht="24.1" customHeight="1"/>
    <row r="645" ht="24.1" customHeight="1"/>
    <row r="646" ht="24.1" customHeight="1"/>
    <row r="647" ht="24.1" customHeight="1"/>
    <row r="648" ht="24.1" customHeight="1"/>
    <row r="649" ht="24.1" customHeight="1"/>
    <row r="650" ht="24.1" customHeight="1"/>
    <row r="651" ht="24.1" customHeight="1"/>
    <row r="652" ht="24.1" customHeight="1"/>
    <row r="653" ht="24.1" customHeight="1"/>
    <row r="654" ht="24.1" customHeight="1"/>
    <row r="655" ht="24.1" customHeight="1"/>
    <row r="656" ht="24.1" customHeight="1"/>
    <row r="657" ht="24.1" customHeight="1"/>
    <row r="658" ht="24.1" customHeight="1"/>
    <row r="659" ht="24.1" customHeight="1"/>
    <row r="660" ht="24.1" customHeight="1"/>
    <row r="661" ht="24.1" customHeight="1"/>
    <row r="662" ht="24.1" customHeight="1"/>
    <row r="663" ht="24.1" customHeight="1"/>
    <row r="664" ht="24.1" customHeight="1"/>
    <row r="665" ht="24.1" customHeight="1"/>
    <row r="666" ht="24.1" customHeight="1"/>
    <row r="667" ht="24.1" customHeight="1"/>
    <row r="668" ht="24.1" customHeight="1"/>
    <row r="669" ht="24.1" customHeight="1"/>
    <row r="670" ht="24.1" customHeight="1"/>
    <row r="671" ht="24.1" customHeight="1"/>
    <row r="672" ht="24.1" customHeight="1"/>
    <row r="673" ht="24.1" customHeight="1"/>
    <row r="674" ht="24.1" customHeight="1"/>
    <row r="675" ht="24.1" customHeight="1"/>
    <row r="676" ht="24.1" customHeight="1"/>
    <row r="677" ht="24.1" customHeight="1"/>
    <row r="678" ht="24.1" customHeight="1"/>
    <row r="679" ht="24.1" customHeight="1"/>
    <row r="680" ht="24.1" customHeight="1"/>
    <row r="681" ht="24.1" customHeight="1"/>
    <row r="682" ht="24.1" customHeight="1"/>
    <row r="683" ht="24.1" customHeight="1"/>
    <row r="684" ht="24.1" customHeight="1"/>
    <row r="685" ht="24.1" customHeight="1"/>
    <row r="686" ht="24.1" customHeight="1"/>
    <row r="687" ht="24.1" customHeight="1"/>
    <row r="688" ht="24.1" customHeight="1"/>
    <row r="689" ht="24.1" customHeight="1"/>
    <row r="690" ht="24.1" customHeight="1"/>
    <row r="691" ht="24.1" customHeight="1"/>
    <row r="692" ht="24.1" customHeight="1"/>
    <row r="693" ht="24.1" customHeight="1"/>
    <row r="694" ht="24.1" customHeight="1"/>
    <row r="695" ht="24.1" customHeight="1"/>
    <row r="696" ht="24.1" customHeight="1"/>
    <row r="697" ht="24.1" customHeight="1"/>
    <row r="698" ht="24.1" customHeight="1"/>
    <row r="699" ht="24.1" customHeight="1"/>
    <row r="700" ht="24.1" customHeight="1"/>
    <row r="701" ht="24.1" customHeight="1"/>
    <row r="702" ht="24.1" customHeight="1"/>
    <row r="703" ht="24.1" customHeight="1"/>
    <row r="704" ht="24.1" customHeight="1"/>
    <row r="705" ht="24.1" customHeight="1"/>
    <row r="706" ht="24.1" customHeight="1"/>
    <row r="707" ht="24.1" customHeight="1"/>
    <row r="708" ht="24.1" customHeight="1"/>
    <row r="709" ht="24.1" customHeight="1"/>
    <row r="710" ht="24.1" customHeight="1"/>
    <row r="711" ht="24.1" customHeight="1"/>
    <row r="712" ht="24.1" customHeight="1"/>
    <row r="713" ht="24.1" customHeight="1"/>
    <row r="714" ht="24.1" customHeight="1"/>
    <row r="715" ht="24.1" customHeight="1"/>
    <row r="716" ht="24.1" customHeight="1"/>
    <row r="717" ht="24.1" customHeight="1"/>
    <row r="718" ht="24.1" customHeight="1"/>
    <row r="719" ht="24.1" customHeight="1"/>
    <row r="720" ht="24.1" customHeight="1"/>
    <row r="721" ht="24.1" customHeight="1"/>
    <row r="722" ht="24.1" customHeight="1"/>
    <row r="723" ht="24.1" customHeight="1"/>
    <row r="724" ht="24.1" customHeight="1"/>
    <row r="725" ht="24.1" customHeight="1"/>
    <row r="726" ht="24.1" customHeight="1"/>
    <row r="727" ht="24.1" customHeight="1"/>
    <row r="728" ht="24.1" customHeight="1"/>
    <row r="729" ht="24.1" customHeight="1"/>
    <row r="730" ht="24.1" customHeight="1"/>
    <row r="731" ht="24.1" customHeight="1"/>
    <row r="732" ht="24.1" customHeight="1"/>
    <row r="733" ht="24.1" customHeight="1"/>
    <row r="734" ht="24.1" customHeight="1"/>
    <row r="735" ht="24.1" customHeight="1"/>
    <row r="736" ht="24.1" customHeight="1"/>
    <row r="737" ht="24.1" customHeight="1"/>
    <row r="738" ht="24.1" customHeight="1"/>
    <row r="739" ht="24.1" customHeight="1"/>
    <row r="740" ht="24.1" customHeight="1"/>
    <row r="741" ht="24.1" customHeight="1"/>
    <row r="742" ht="24.1" customHeight="1"/>
    <row r="743" ht="24.1" customHeight="1"/>
    <row r="744" ht="24.1" customHeight="1"/>
    <row r="745" ht="24.1" customHeight="1"/>
    <row r="746" ht="24.1" customHeight="1"/>
    <row r="747" ht="24.1" customHeight="1"/>
    <row r="748" ht="24.1" customHeight="1"/>
    <row r="749" ht="24.1" customHeight="1"/>
    <row r="750" ht="24.1" customHeight="1"/>
    <row r="751" ht="24.1" customHeight="1"/>
    <row r="752" ht="24.1" customHeight="1"/>
    <row r="753" ht="24.1" customHeight="1"/>
    <row r="754" ht="24.1" customHeight="1"/>
    <row r="755" ht="24.1" customHeight="1"/>
    <row r="756" ht="24.1" customHeight="1"/>
    <row r="757" ht="24.1" customHeight="1"/>
    <row r="758" ht="24.1" customHeight="1"/>
    <row r="759" ht="24.1" customHeight="1"/>
    <row r="760" ht="24.1" customHeight="1"/>
    <row r="761" ht="24.1" customHeight="1"/>
    <row r="762" ht="24.1" customHeight="1"/>
    <row r="763" ht="24.1" customHeight="1"/>
    <row r="764" ht="24.1" customHeight="1"/>
    <row r="765" ht="24.1" customHeight="1"/>
    <row r="766" ht="24.1" customHeight="1"/>
    <row r="767" ht="24.1" customHeight="1"/>
    <row r="768" ht="24.1" customHeight="1"/>
    <row r="769" ht="24.1" customHeight="1"/>
    <row r="770" ht="24.1" customHeight="1"/>
    <row r="771" ht="24.1" customHeight="1"/>
    <row r="772" ht="24.1" customHeight="1"/>
    <row r="773" ht="24.1" customHeight="1"/>
    <row r="774" ht="24.1" customHeight="1"/>
    <row r="775" ht="24.1" customHeight="1"/>
    <row r="776" ht="24.1" customHeight="1"/>
    <row r="777" ht="24.1" customHeight="1"/>
    <row r="778" ht="24.1" customHeight="1"/>
    <row r="779" ht="24.1" customHeight="1"/>
    <row r="780" ht="24.1" customHeight="1"/>
    <row r="781" ht="24.1" customHeight="1"/>
    <row r="782" ht="24.1" customHeight="1"/>
    <row r="783" ht="24.1" customHeight="1"/>
    <row r="784" ht="24.1" customHeight="1"/>
    <row r="785" ht="24.1" customHeight="1"/>
    <row r="786" ht="24.1" customHeight="1"/>
    <row r="787" ht="24.1" customHeight="1"/>
    <row r="788" ht="24.1" customHeight="1"/>
    <row r="789" ht="24.1" customHeight="1"/>
    <row r="790" ht="24.1" customHeight="1"/>
    <row r="791" ht="24.1" customHeight="1"/>
    <row r="792" ht="24.1" customHeight="1"/>
    <row r="793" ht="24.1" customHeight="1"/>
    <row r="794" ht="24.1" customHeight="1"/>
    <row r="795" ht="24.1" customHeight="1"/>
    <row r="796" ht="24.1" customHeight="1"/>
    <row r="797" ht="24.1" customHeight="1"/>
    <row r="798" ht="24.1" customHeight="1"/>
    <row r="799" ht="24.1" customHeight="1"/>
    <row r="800" ht="24.1" customHeight="1"/>
    <row r="801" ht="24.1" customHeight="1"/>
    <row r="802" ht="24.1" customHeight="1"/>
  </sheetData>
  <mergeCells count="318">
    <mergeCell ref="B376:B377"/>
    <mergeCell ref="H376:I376"/>
    <mergeCell ref="H360:I360"/>
    <mergeCell ref="A308:A310"/>
    <mergeCell ref="A247:A249"/>
    <mergeCell ref="A250:A252"/>
    <mergeCell ref="A253:K253"/>
    <mergeCell ref="B244:B246"/>
    <mergeCell ref="A421:A423"/>
    <mergeCell ref="H367:I367"/>
    <mergeCell ref="H365:I365"/>
    <mergeCell ref="A363:K363"/>
    <mergeCell ref="A364:A368"/>
    <mergeCell ref="B364:B368"/>
    <mergeCell ref="A358:K358"/>
    <mergeCell ref="A359:A362"/>
    <mergeCell ref="B359:B362"/>
    <mergeCell ref="H359:I359"/>
    <mergeCell ref="A355:A357"/>
    <mergeCell ref="A291:B301"/>
    <mergeCell ref="B349:B351"/>
    <mergeCell ref="A352:A354"/>
    <mergeCell ref="B352:B354"/>
    <mergeCell ref="A302:A304"/>
    <mergeCell ref="A424:A426"/>
    <mergeCell ref="A427:A428"/>
    <mergeCell ref="A430:A431"/>
    <mergeCell ref="B308:B310"/>
    <mergeCell ref="A320:A322"/>
    <mergeCell ref="B320:B322"/>
    <mergeCell ref="H374:I374"/>
    <mergeCell ref="A317:A319"/>
    <mergeCell ref="B326:B328"/>
    <mergeCell ref="B336:B342"/>
    <mergeCell ref="A336:A342"/>
    <mergeCell ref="B314:B316"/>
    <mergeCell ref="A311:A313"/>
    <mergeCell ref="A375:K375"/>
    <mergeCell ref="A376:A383"/>
    <mergeCell ref="A369:K369"/>
    <mergeCell ref="H362:I362"/>
    <mergeCell ref="A326:A328"/>
    <mergeCell ref="A349:A351"/>
    <mergeCell ref="B355:B357"/>
    <mergeCell ref="B411:B412"/>
    <mergeCell ref="H389:I389"/>
    <mergeCell ref="H390:I390"/>
    <mergeCell ref="B391:B392"/>
    <mergeCell ref="A452:A454"/>
    <mergeCell ref="B452:B454"/>
    <mergeCell ref="A460:A467"/>
    <mergeCell ref="B460:B467"/>
    <mergeCell ref="A455:K455"/>
    <mergeCell ref="A456:A459"/>
    <mergeCell ref="B456:B459"/>
    <mergeCell ref="A25:A27"/>
    <mergeCell ref="A35:A40"/>
    <mergeCell ref="A305:A307"/>
    <mergeCell ref="B305:B307"/>
    <mergeCell ref="A314:A316"/>
    <mergeCell ref="B311:B313"/>
    <mergeCell ref="B197:B199"/>
    <mergeCell ref="A191:A193"/>
    <mergeCell ref="B241:B243"/>
    <mergeCell ref="B188:B190"/>
    <mergeCell ref="B191:B193"/>
    <mergeCell ref="B225:B227"/>
    <mergeCell ref="A439:A441"/>
    <mergeCell ref="H377:I377"/>
    <mergeCell ref="A225:A227"/>
    <mergeCell ref="B238:B239"/>
    <mergeCell ref="A232:A235"/>
    <mergeCell ref="K1:L1"/>
    <mergeCell ref="K3:L3"/>
    <mergeCell ref="K4:L4"/>
    <mergeCell ref="K5:L5"/>
    <mergeCell ref="B1:E5"/>
    <mergeCell ref="A1:A5"/>
    <mergeCell ref="A51:A54"/>
    <mergeCell ref="A50:K50"/>
    <mergeCell ref="A6:A7"/>
    <mergeCell ref="B6:B7"/>
    <mergeCell ref="C6:C7"/>
    <mergeCell ref="D6:D7"/>
    <mergeCell ref="B25:B27"/>
    <mergeCell ref="B28:B30"/>
    <mergeCell ref="B31:B33"/>
    <mergeCell ref="A9:K9"/>
    <mergeCell ref="E6:E7"/>
    <mergeCell ref="F1:J1"/>
    <mergeCell ref="F2:J2"/>
    <mergeCell ref="F3:J3"/>
    <mergeCell ref="F4:J4"/>
    <mergeCell ref="F5:J5"/>
    <mergeCell ref="B10:B18"/>
    <mergeCell ref="A8:K8"/>
    <mergeCell ref="A436:A438"/>
    <mergeCell ref="L6:L7"/>
    <mergeCell ref="J6:J7"/>
    <mergeCell ref="F6:F7"/>
    <mergeCell ref="H6:I6"/>
    <mergeCell ref="A34:K34"/>
    <mergeCell ref="A31:A33"/>
    <mergeCell ref="B51:B54"/>
    <mergeCell ref="A28:A30"/>
    <mergeCell ref="A41:A43"/>
    <mergeCell ref="B41:B43"/>
    <mergeCell ref="A47:A49"/>
    <mergeCell ref="B47:B49"/>
    <mergeCell ref="A44:A46"/>
    <mergeCell ref="B35:B40"/>
    <mergeCell ref="B44:B46"/>
    <mergeCell ref="A10:A18"/>
    <mergeCell ref="A19:A24"/>
    <mergeCell ref="K6:K7"/>
    <mergeCell ref="B19:B24"/>
    <mergeCell ref="B236:B237"/>
    <mergeCell ref="A228:A230"/>
    <mergeCell ref="B232:B233"/>
    <mergeCell ref="B234:B235"/>
    <mergeCell ref="A75:A77"/>
    <mergeCell ref="B75:B77"/>
    <mergeCell ref="B58:B60"/>
    <mergeCell ref="B61:B63"/>
    <mergeCell ref="B64:B66"/>
    <mergeCell ref="A432:K432"/>
    <mergeCell ref="A433:A435"/>
    <mergeCell ref="B433:B435"/>
    <mergeCell ref="A442:A446"/>
    <mergeCell ref="B442:B446"/>
    <mergeCell ref="B439:B441"/>
    <mergeCell ref="B219:B221"/>
    <mergeCell ref="B370:B374"/>
    <mergeCell ref="B329:B331"/>
    <mergeCell ref="H373:I373"/>
    <mergeCell ref="H366:I366"/>
    <mergeCell ref="H370:I370"/>
    <mergeCell ref="H371:I371"/>
    <mergeCell ref="H372:I372"/>
    <mergeCell ref="H364:I364"/>
    <mergeCell ref="H368:I368"/>
    <mergeCell ref="A280:B290"/>
    <mergeCell ref="A332:A334"/>
    <mergeCell ref="B343:B348"/>
    <mergeCell ref="A55:A57"/>
    <mergeCell ref="B55:B57"/>
    <mergeCell ref="A58:A60"/>
    <mergeCell ref="A61:A63"/>
    <mergeCell ref="A64:A66"/>
    <mergeCell ref="A71:A74"/>
    <mergeCell ref="B71:B74"/>
    <mergeCell ref="A68:A70"/>
    <mergeCell ref="B68:B70"/>
    <mergeCell ref="A67:K67"/>
    <mergeCell ref="B332:B334"/>
    <mergeCell ref="H361:I361"/>
    <mergeCell ref="A329:A331"/>
    <mergeCell ref="B156:B161"/>
    <mergeCell ref="B181:B183"/>
    <mergeCell ref="A78:A80"/>
    <mergeCell ref="B78:B80"/>
    <mergeCell ref="A343:A348"/>
    <mergeCell ref="B317:B319"/>
    <mergeCell ref="A323:A325"/>
    <mergeCell ref="B323:B325"/>
    <mergeCell ref="A257:K257"/>
    <mergeCell ref="B302:B304"/>
    <mergeCell ref="A240:K240"/>
    <mergeCell ref="A244:A246"/>
    <mergeCell ref="B254:B256"/>
    <mergeCell ref="A254:A256"/>
    <mergeCell ref="A258:B268"/>
    <mergeCell ref="A269:B279"/>
    <mergeCell ref="A241:A243"/>
    <mergeCell ref="B247:B249"/>
    <mergeCell ref="B250:B252"/>
    <mergeCell ref="A219:A221"/>
    <mergeCell ref="B209:B211"/>
    <mergeCell ref="A132:K132"/>
    <mergeCell ref="A113:A115"/>
    <mergeCell ref="B113:B115"/>
    <mergeCell ref="A203:A205"/>
    <mergeCell ref="A209:A211"/>
    <mergeCell ref="A206:A208"/>
    <mergeCell ref="B178:B180"/>
    <mergeCell ref="A181:A183"/>
    <mergeCell ref="B216:B218"/>
    <mergeCell ref="A216:A218"/>
    <mergeCell ref="A200:A202"/>
    <mergeCell ref="A187:K187"/>
    <mergeCell ref="A81:A83"/>
    <mergeCell ref="B81:B83"/>
    <mergeCell ref="A97:A99"/>
    <mergeCell ref="B97:B99"/>
    <mergeCell ref="A100:A102"/>
    <mergeCell ref="B100:B102"/>
    <mergeCell ref="B103:B105"/>
    <mergeCell ref="A106:A108"/>
    <mergeCell ref="B106:B108"/>
    <mergeCell ref="A84:A89"/>
    <mergeCell ref="B84:B89"/>
    <mergeCell ref="B93:B96"/>
    <mergeCell ref="A93:A96"/>
    <mergeCell ref="A103:A105"/>
    <mergeCell ref="A447:A451"/>
    <mergeCell ref="B447:B451"/>
    <mergeCell ref="B228:B230"/>
    <mergeCell ref="A231:K231"/>
    <mergeCell ref="A236:A239"/>
    <mergeCell ref="A109:K109"/>
    <mergeCell ref="A370:A374"/>
    <mergeCell ref="B110:B112"/>
    <mergeCell ref="B139:B141"/>
    <mergeCell ref="A142:A145"/>
    <mergeCell ref="B142:B145"/>
    <mergeCell ref="A149:A154"/>
    <mergeCell ref="A120:A122"/>
    <mergeCell ref="B133:B138"/>
    <mergeCell ref="A129:A131"/>
    <mergeCell ref="B129:B131"/>
    <mergeCell ref="A116:K116"/>
    <mergeCell ref="A162:K162"/>
    <mergeCell ref="A163:A165"/>
    <mergeCell ref="A166:A168"/>
    <mergeCell ref="B163:B165"/>
    <mergeCell ref="B146:B148"/>
    <mergeCell ref="A146:A148"/>
    <mergeCell ref="B172:B174"/>
    <mergeCell ref="B403:B404"/>
    <mergeCell ref="H403:I403"/>
    <mergeCell ref="H405:I405"/>
    <mergeCell ref="H406:I406"/>
    <mergeCell ref="A110:A112"/>
    <mergeCell ref="B123:B125"/>
    <mergeCell ref="A123:A125"/>
    <mergeCell ref="A90:A92"/>
    <mergeCell ref="B90:B92"/>
    <mergeCell ref="B126:B128"/>
    <mergeCell ref="H391:I391"/>
    <mergeCell ref="H392:I392"/>
    <mergeCell ref="A139:A141"/>
    <mergeCell ref="B169:B171"/>
    <mergeCell ref="B149:B154"/>
    <mergeCell ref="A156:A161"/>
    <mergeCell ref="A155:K155"/>
    <mergeCell ref="A169:A171"/>
    <mergeCell ref="B166:B168"/>
    <mergeCell ref="A172:A174"/>
    <mergeCell ref="B117:B119"/>
    <mergeCell ref="A126:A128"/>
    <mergeCell ref="B120:B122"/>
    <mergeCell ref="A133:A138"/>
    <mergeCell ref="H379:I379"/>
    <mergeCell ref="B380:B381"/>
    <mergeCell ref="H380:I380"/>
    <mergeCell ref="H381:I381"/>
    <mergeCell ref="B382:B383"/>
    <mergeCell ref="H382:I382"/>
    <mergeCell ref="H383:I383"/>
    <mergeCell ref="H394:I394"/>
    <mergeCell ref="B378:B379"/>
    <mergeCell ref="A384:K384"/>
    <mergeCell ref="A385:A394"/>
    <mergeCell ref="B385:B386"/>
    <mergeCell ref="H385:I385"/>
    <mergeCell ref="H386:I386"/>
    <mergeCell ref="B387:B388"/>
    <mergeCell ref="H387:I387"/>
    <mergeCell ref="H388:I388"/>
    <mergeCell ref="B389:B390"/>
    <mergeCell ref="H408:I408"/>
    <mergeCell ref="H411:I411"/>
    <mergeCell ref="H412:I412"/>
    <mergeCell ref="A117:A119"/>
    <mergeCell ref="H413:I413"/>
    <mergeCell ref="A175:A177"/>
    <mergeCell ref="B175:B177"/>
    <mergeCell ref="A178:A180"/>
    <mergeCell ref="A222:A224"/>
    <mergeCell ref="B194:B196"/>
    <mergeCell ref="A197:A199"/>
    <mergeCell ref="A188:A190"/>
    <mergeCell ref="B206:B208"/>
    <mergeCell ref="B203:B205"/>
    <mergeCell ref="A194:A196"/>
    <mergeCell ref="B200:B202"/>
    <mergeCell ref="B213:B215"/>
    <mergeCell ref="A212:K212"/>
    <mergeCell ref="A213:A215"/>
    <mergeCell ref="B222:B224"/>
    <mergeCell ref="B413:B414"/>
    <mergeCell ref="B409:B410"/>
    <mergeCell ref="H414:I414"/>
    <mergeCell ref="H378:I378"/>
    <mergeCell ref="H409:I409"/>
    <mergeCell ref="H410:I410"/>
    <mergeCell ref="B393:B394"/>
    <mergeCell ref="H393:I393"/>
    <mergeCell ref="A415:A418"/>
    <mergeCell ref="B415:B418"/>
    <mergeCell ref="D415:D418"/>
    <mergeCell ref="A395:A414"/>
    <mergeCell ref="B395:B396"/>
    <mergeCell ref="H395:I395"/>
    <mergeCell ref="H396:I396"/>
    <mergeCell ref="B397:B398"/>
    <mergeCell ref="H397:I397"/>
    <mergeCell ref="H398:I398"/>
    <mergeCell ref="B399:B400"/>
    <mergeCell ref="H399:I399"/>
    <mergeCell ref="H400:I400"/>
    <mergeCell ref="B401:B402"/>
    <mergeCell ref="H401:I401"/>
    <mergeCell ref="H402:I402"/>
    <mergeCell ref="H404:I404"/>
    <mergeCell ref="B405:B406"/>
    <mergeCell ref="B407:B408"/>
    <mergeCell ref="H407:I407"/>
  </mergeCells>
  <phoneticPr fontId="109" type="noConversion"/>
  <printOptions horizontalCentered="1"/>
  <pageMargins left="0.23622047244094491" right="0.23622047244094491" top="0.31496062992125984" bottom="0.31496062992125984" header="0.31496062992125984" footer="0.31496062992125984"/>
  <pageSetup paperSize="9" scale="48" orientation="portrait" r:id="rId1"/>
  <rowBreaks count="3" manualBreakCount="3">
    <brk id="109" max="16383" man="1"/>
    <brk id="186" max="12" man="1"/>
    <brk id="239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W352"/>
  <sheetViews>
    <sheetView zoomScale="80" zoomScaleNormal="80" workbookViewId="0">
      <pane ySplit="7" topLeftCell="A8" activePane="bottomLeft" state="frozen"/>
      <selection pane="bottomLeft" activeCell="C10" sqref="C10"/>
    </sheetView>
  </sheetViews>
  <sheetFormatPr defaultColWidth="9.1171875" defaultRowHeight="18"/>
  <cols>
    <col min="1" max="1" width="52" style="548" customWidth="1"/>
    <col min="2" max="2" width="23.52734375" style="48" customWidth="1"/>
    <col min="3" max="3" width="21.41015625" style="554" customWidth="1"/>
    <col min="4" max="4" width="15.41015625" style="48" customWidth="1"/>
    <col min="5" max="5" width="12.3515625" style="553" customWidth="1"/>
    <col min="6" max="6" width="9.3515625" style="553" customWidth="1"/>
    <col min="7" max="7" width="14.41015625" style="552" hidden="1" customWidth="1"/>
    <col min="8" max="8" width="6.41015625" style="175" customWidth="1"/>
    <col min="9" max="9" width="7.41015625" style="551" customWidth="1"/>
    <col min="10" max="10" width="14.1171875" style="550" customWidth="1"/>
    <col min="11" max="11" width="14.64453125" style="51" customWidth="1"/>
    <col min="12" max="12" width="15.3515625" style="549" customWidth="1"/>
    <col min="13" max="13" width="3.41015625" style="548" customWidth="1"/>
    <col min="14" max="16384" width="9.1171875" style="548"/>
  </cols>
  <sheetData>
    <row r="1" spans="1:23" ht="21.95" customHeight="1">
      <c r="A1" s="1722"/>
      <c r="B1" s="1423" t="s">
        <v>2262</v>
      </c>
      <c r="C1" s="1424"/>
      <c r="D1" s="1425"/>
      <c r="E1" s="1725" t="s">
        <v>177</v>
      </c>
      <c r="F1" s="1726"/>
      <c r="G1" s="1726"/>
      <c r="H1" s="1726"/>
      <c r="I1" s="1726"/>
      <c r="J1" s="1727"/>
      <c r="K1" s="1704">
        <f>'Запорная арматура'!K1:L1</f>
        <v>0</v>
      </c>
      <c r="L1" s="1705"/>
    </row>
    <row r="2" spans="1:23" ht="21.95" customHeight="1">
      <c r="A2" s="1723"/>
      <c r="B2" s="1426"/>
      <c r="C2" s="1427"/>
      <c r="D2" s="1428"/>
      <c r="E2" s="1708" t="s">
        <v>280</v>
      </c>
      <c r="F2" s="1709"/>
      <c r="G2" s="1709"/>
      <c r="H2" s="1709"/>
      <c r="I2" s="1709"/>
      <c r="J2" s="1710"/>
      <c r="K2" s="86">
        <f>'Запорная арматура'!K2</f>
        <v>90</v>
      </c>
      <c r="L2" s="87">
        <f>'Запорная арматура'!L2</f>
        <v>100</v>
      </c>
    </row>
    <row r="3" spans="1:23" ht="21.95" customHeight="1">
      <c r="A3" s="1723"/>
      <c r="B3" s="1426"/>
      <c r="C3" s="1427"/>
      <c r="D3" s="1428"/>
      <c r="E3" s="1708" t="s">
        <v>51</v>
      </c>
      <c r="F3" s="1709"/>
      <c r="G3" s="1709"/>
      <c r="H3" s="1709"/>
      <c r="I3" s="1709"/>
      <c r="J3" s="1710"/>
      <c r="K3" s="1417">
        <f>'Запорная арматура'!K3:L3</f>
        <v>0</v>
      </c>
      <c r="L3" s="1418"/>
    </row>
    <row r="4" spans="1:23" ht="21.95" customHeight="1">
      <c r="A4" s="1723"/>
      <c r="B4" s="1426"/>
      <c r="C4" s="1427"/>
      <c r="D4" s="1428"/>
      <c r="E4" s="1711" t="s">
        <v>173</v>
      </c>
      <c r="F4" s="1712"/>
      <c r="G4" s="1712"/>
      <c r="H4" s="1712"/>
      <c r="I4" s="1712"/>
      <c r="J4" s="1713"/>
      <c r="K4" s="1706">
        <f>'Запорная арматура'!K4:L4</f>
        <v>0</v>
      </c>
      <c r="L4" s="1707"/>
    </row>
    <row r="5" spans="1:23" ht="21.95" customHeight="1" thickBot="1">
      <c r="A5" s="1724"/>
      <c r="B5" s="1429"/>
      <c r="C5" s="1430"/>
      <c r="D5" s="1431"/>
      <c r="E5" s="1714" t="s">
        <v>174</v>
      </c>
      <c r="F5" s="1715"/>
      <c r="G5" s="1715"/>
      <c r="H5" s="1715"/>
      <c r="I5" s="1715"/>
      <c r="J5" s="1716"/>
      <c r="K5" s="1720">
        <f>'Запорная арматура'!K5:L5</f>
        <v>0</v>
      </c>
      <c r="L5" s="1721"/>
    </row>
    <row r="6" spans="1:23" ht="23" customHeight="1" thickBot="1">
      <c r="A6" s="1435" t="s">
        <v>0</v>
      </c>
      <c r="B6" s="1435" t="s">
        <v>59</v>
      </c>
      <c r="C6" s="1435" t="s">
        <v>60</v>
      </c>
      <c r="D6" s="1435" t="s">
        <v>1614</v>
      </c>
      <c r="E6" s="1435" t="s">
        <v>1613</v>
      </c>
      <c r="F6" s="1400" t="s">
        <v>1612</v>
      </c>
      <c r="G6" s="551"/>
      <c r="H6" s="1402" t="s">
        <v>625</v>
      </c>
      <c r="I6" s="1403"/>
      <c r="J6" s="1398" t="s">
        <v>1264</v>
      </c>
      <c r="K6" s="1410" t="s">
        <v>170</v>
      </c>
      <c r="L6" s="1396" t="s">
        <v>50</v>
      </c>
    </row>
    <row r="7" spans="1:23" ht="23" customHeight="1" thickBot="1">
      <c r="A7" s="1436"/>
      <c r="B7" s="1436"/>
      <c r="C7" s="1436"/>
      <c r="D7" s="1436"/>
      <c r="E7" s="1436"/>
      <c r="F7" s="1401"/>
      <c r="G7" s="148"/>
      <c r="H7" s="149" t="s">
        <v>626</v>
      </c>
      <c r="I7" s="187" t="s">
        <v>627</v>
      </c>
      <c r="J7" s="1399"/>
      <c r="K7" s="1411"/>
      <c r="L7" s="1397"/>
    </row>
    <row r="8" spans="1:23" ht="27.85" customHeight="1" thickBot="1">
      <c r="A8" s="1450" t="s">
        <v>1611</v>
      </c>
      <c r="B8" s="1451"/>
      <c r="C8" s="1451"/>
      <c r="D8" s="1451"/>
      <c r="E8" s="1451"/>
      <c r="F8" s="1451"/>
      <c r="G8" s="1451"/>
      <c r="H8" s="1451"/>
      <c r="I8" s="1451"/>
      <c r="J8" s="1451"/>
      <c r="K8" s="1451"/>
      <c r="L8" s="204"/>
    </row>
    <row r="9" spans="1:23" ht="29.1" customHeight="1" thickBot="1">
      <c r="A9" s="1437" t="s">
        <v>1610</v>
      </c>
      <c r="B9" s="1438"/>
      <c r="C9" s="1438"/>
      <c r="D9" s="1438"/>
      <c r="E9" s="1438"/>
      <c r="F9" s="1438"/>
      <c r="G9" s="1438"/>
      <c r="H9" s="1438"/>
      <c r="I9" s="1438"/>
      <c r="J9" s="1438"/>
      <c r="K9" s="1382"/>
      <c r="L9" s="205"/>
      <c r="N9" s="590" t="s">
        <v>1566</v>
      </c>
      <c r="O9" s="589"/>
      <c r="P9" s="589"/>
      <c r="Q9" s="589"/>
      <c r="R9" s="589"/>
      <c r="S9" s="589"/>
      <c r="T9" s="589"/>
      <c r="U9" s="589"/>
      <c r="V9" s="589"/>
      <c r="W9" s="589"/>
    </row>
    <row r="10" spans="1:23" ht="24.1" customHeight="1">
      <c r="A10" s="1717"/>
      <c r="B10" s="1355" t="s">
        <v>1547</v>
      </c>
      <c r="C10" s="585" t="s">
        <v>1609</v>
      </c>
      <c r="D10" s="584" t="s">
        <v>1548</v>
      </c>
      <c r="E10" s="583" t="s">
        <v>642</v>
      </c>
      <c r="F10" s="584" t="s">
        <v>1545</v>
      </c>
      <c r="H10" s="166">
        <v>1</v>
      </c>
      <c r="I10" s="583"/>
      <c r="J10" s="851">
        <v>807.23</v>
      </c>
      <c r="K10" s="582">
        <f t="shared" ref="K10:K27" si="0">J10*$K$2*((100-$K$1)/100)</f>
        <v>72650.7</v>
      </c>
      <c r="L10" s="581"/>
      <c r="N10" t="s">
        <v>1564</v>
      </c>
    </row>
    <row r="11" spans="1:23" ht="24.1" customHeight="1">
      <c r="A11" s="1718"/>
      <c r="B11" s="1356"/>
      <c r="C11" s="580" t="s">
        <v>1608</v>
      </c>
      <c r="D11" s="579" t="s">
        <v>1548</v>
      </c>
      <c r="E11" s="578" t="s">
        <v>642</v>
      </c>
      <c r="F11" s="579" t="s">
        <v>1543</v>
      </c>
      <c r="H11" s="167">
        <v>1</v>
      </c>
      <c r="I11" s="578"/>
      <c r="J11" s="852">
        <v>925.05</v>
      </c>
      <c r="K11" s="577">
        <f t="shared" si="0"/>
        <v>83254.5</v>
      </c>
      <c r="L11" s="576"/>
      <c r="N11" t="s">
        <v>1562</v>
      </c>
    </row>
    <row r="12" spans="1:23" ht="24.1" customHeight="1">
      <c r="A12" s="1718"/>
      <c r="B12" s="1356"/>
      <c r="C12" s="580" t="s">
        <v>1607</v>
      </c>
      <c r="D12" s="579" t="s">
        <v>1548</v>
      </c>
      <c r="E12" s="578" t="s">
        <v>642</v>
      </c>
      <c r="F12" s="579" t="s">
        <v>1541</v>
      </c>
      <c r="H12" s="167">
        <v>1</v>
      </c>
      <c r="I12" s="578"/>
      <c r="J12" s="852">
        <v>1041.76</v>
      </c>
      <c r="K12" s="577">
        <f t="shared" si="0"/>
        <v>93758.399999999994</v>
      </c>
      <c r="L12" s="576"/>
      <c r="N12" t="s">
        <v>1560</v>
      </c>
    </row>
    <row r="13" spans="1:23" ht="24.1" customHeight="1">
      <c r="A13" s="1718"/>
      <c r="B13" s="1356"/>
      <c r="C13" s="580" t="s">
        <v>1606</v>
      </c>
      <c r="D13" s="579" t="s">
        <v>1548</v>
      </c>
      <c r="E13" s="578" t="s">
        <v>642</v>
      </c>
      <c r="F13" s="579" t="s">
        <v>1539</v>
      </c>
      <c r="H13" s="167">
        <v>1</v>
      </c>
      <c r="I13" s="578"/>
      <c r="J13" s="852">
        <v>1159.17</v>
      </c>
      <c r="K13" s="577">
        <f t="shared" si="0"/>
        <v>104325.3</v>
      </c>
      <c r="L13" s="576"/>
      <c r="N13" t="s">
        <v>1605</v>
      </c>
    </row>
    <row r="14" spans="1:23" ht="24.1" customHeight="1">
      <c r="A14" s="1718"/>
      <c r="B14" s="1356"/>
      <c r="C14" s="580" t="s">
        <v>1604</v>
      </c>
      <c r="D14" s="579" t="s">
        <v>1548</v>
      </c>
      <c r="E14" s="578" t="s">
        <v>664</v>
      </c>
      <c r="F14" s="579" t="s">
        <v>1537</v>
      </c>
      <c r="H14" s="167">
        <v>1</v>
      </c>
      <c r="I14" s="578"/>
      <c r="J14" s="852">
        <v>1276.04</v>
      </c>
      <c r="K14" s="577">
        <f t="shared" si="0"/>
        <v>114843.59999999999</v>
      </c>
      <c r="L14" s="576"/>
      <c r="N14" t="s">
        <v>1603</v>
      </c>
    </row>
    <row r="15" spans="1:23" ht="24.1" customHeight="1">
      <c r="A15" s="1718"/>
      <c r="B15" s="1356"/>
      <c r="C15" s="580" t="s">
        <v>1602</v>
      </c>
      <c r="D15" s="579" t="s">
        <v>1548</v>
      </c>
      <c r="E15" s="578" t="s">
        <v>664</v>
      </c>
      <c r="F15" s="579" t="s">
        <v>1535</v>
      </c>
      <c r="H15" s="167">
        <v>1</v>
      </c>
      <c r="I15" s="578"/>
      <c r="J15" s="852">
        <v>1392.83</v>
      </c>
      <c r="K15" s="577">
        <f t="shared" si="0"/>
        <v>125354.7</v>
      </c>
      <c r="L15" s="576"/>
      <c r="N15" t="s">
        <v>1581</v>
      </c>
    </row>
    <row r="16" spans="1:23" ht="24.1" customHeight="1">
      <c r="A16" s="1718"/>
      <c r="B16" s="1356"/>
      <c r="C16" s="580" t="s">
        <v>1601</v>
      </c>
      <c r="D16" s="579" t="s">
        <v>1548</v>
      </c>
      <c r="E16" s="578" t="s">
        <v>664</v>
      </c>
      <c r="F16" s="579" t="s">
        <v>1533</v>
      </c>
      <c r="H16" s="167">
        <v>1</v>
      </c>
      <c r="I16" s="578"/>
      <c r="J16" s="852">
        <v>1565.54</v>
      </c>
      <c r="K16" s="577">
        <f t="shared" si="0"/>
        <v>140898.6</v>
      </c>
      <c r="L16" s="576"/>
      <c r="N16" t="s">
        <v>1600</v>
      </c>
    </row>
    <row r="17" spans="1:23" ht="24.1" customHeight="1">
      <c r="A17" s="1718"/>
      <c r="B17" s="1356"/>
      <c r="C17" s="580" t="s">
        <v>1599</v>
      </c>
      <c r="D17" s="579" t="s">
        <v>1548</v>
      </c>
      <c r="E17" s="578" t="s">
        <v>664</v>
      </c>
      <c r="F17" s="579" t="s">
        <v>1531</v>
      </c>
      <c r="H17" s="167">
        <v>1</v>
      </c>
      <c r="I17" s="578"/>
      <c r="J17" s="852">
        <v>1683.55</v>
      </c>
      <c r="K17" s="577">
        <f t="shared" si="0"/>
        <v>151519.5</v>
      </c>
      <c r="L17" s="576"/>
      <c r="N17" t="s">
        <v>1578</v>
      </c>
    </row>
    <row r="18" spans="1:23" ht="24.1" customHeight="1" thickBot="1">
      <c r="A18" s="1718"/>
      <c r="B18" s="1357"/>
      <c r="C18" s="588" t="s">
        <v>1598</v>
      </c>
      <c r="D18" s="574" t="s">
        <v>1548</v>
      </c>
      <c r="E18" s="587" t="s">
        <v>664</v>
      </c>
      <c r="F18" s="574" t="s">
        <v>1528</v>
      </c>
      <c r="H18" s="169">
        <v>1</v>
      </c>
      <c r="I18" s="587"/>
      <c r="J18" s="853">
        <v>2049.41</v>
      </c>
      <c r="K18" s="577">
        <f t="shared" si="0"/>
        <v>184446.9</v>
      </c>
      <c r="L18" s="586"/>
    </row>
    <row r="19" spans="1:23" ht="24.1" customHeight="1">
      <c r="A19" s="1718"/>
      <c r="B19" s="1355" t="s">
        <v>1547</v>
      </c>
      <c r="C19" s="585" t="s">
        <v>1597</v>
      </c>
      <c r="D19" s="584" t="s">
        <v>1529</v>
      </c>
      <c r="E19" s="583" t="s">
        <v>642</v>
      </c>
      <c r="F19" s="584" t="s">
        <v>1545</v>
      </c>
      <c r="H19" s="166">
        <v>1</v>
      </c>
      <c r="I19" s="583"/>
      <c r="J19" s="851">
        <v>807.23</v>
      </c>
      <c r="K19" s="582">
        <f t="shared" si="0"/>
        <v>72650.7</v>
      </c>
      <c r="L19" s="581"/>
    </row>
    <row r="20" spans="1:23" ht="24.1" customHeight="1">
      <c r="A20" s="1718"/>
      <c r="B20" s="1356"/>
      <c r="C20" s="580" t="s">
        <v>1596</v>
      </c>
      <c r="D20" s="579" t="s">
        <v>1529</v>
      </c>
      <c r="E20" s="578" t="s">
        <v>642</v>
      </c>
      <c r="F20" s="579" t="s">
        <v>1543</v>
      </c>
      <c r="H20" s="167">
        <v>1</v>
      </c>
      <c r="I20" s="578"/>
      <c r="J20" s="852">
        <v>925.05</v>
      </c>
      <c r="K20" s="577">
        <f t="shared" si="0"/>
        <v>83254.5</v>
      </c>
      <c r="L20" s="576"/>
    </row>
    <row r="21" spans="1:23" ht="24.1" customHeight="1">
      <c r="A21" s="1718"/>
      <c r="B21" s="1356"/>
      <c r="C21" s="580" t="s">
        <v>1595</v>
      </c>
      <c r="D21" s="579" t="s">
        <v>1529</v>
      </c>
      <c r="E21" s="578" t="s">
        <v>642</v>
      </c>
      <c r="F21" s="579" t="s">
        <v>1541</v>
      </c>
      <c r="H21" s="167">
        <v>1</v>
      </c>
      <c r="I21" s="578"/>
      <c r="J21" s="852">
        <v>1041.76</v>
      </c>
      <c r="K21" s="577">
        <f t="shared" si="0"/>
        <v>93758.399999999994</v>
      </c>
      <c r="L21" s="576"/>
    </row>
    <row r="22" spans="1:23" ht="24.1" customHeight="1">
      <c r="A22" s="1718"/>
      <c r="B22" s="1356"/>
      <c r="C22" s="580" t="s">
        <v>1594</v>
      </c>
      <c r="D22" s="579" t="s">
        <v>1529</v>
      </c>
      <c r="E22" s="578" t="s">
        <v>642</v>
      </c>
      <c r="F22" s="579" t="s">
        <v>1539</v>
      </c>
      <c r="H22" s="167">
        <v>1</v>
      </c>
      <c r="I22" s="578"/>
      <c r="J22" s="852">
        <v>1159.17</v>
      </c>
      <c r="K22" s="577">
        <f t="shared" si="0"/>
        <v>104325.3</v>
      </c>
      <c r="L22" s="576"/>
    </row>
    <row r="23" spans="1:23" ht="24.1" customHeight="1">
      <c r="A23" s="1718"/>
      <c r="B23" s="1356"/>
      <c r="C23" s="580" t="s">
        <v>1593</v>
      </c>
      <c r="D23" s="579" t="s">
        <v>1529</v>
      </c>
      <c r="E23" s="578" t="s">
        <v>664</v>
      </c>
      <c r="F23" s="579" t="s">
        <v>1537</v>
      </c>
      <c r="H23" s="167">
        <v>1</v>
      </c>
      <c r="I23" s="578"/>
      <c r="J23" s="852">
        <v>1276.04</v>
      </c>
      <c r="K23" s="577">
        <f t="shared" si="0"/>
        <v>114843.59999999999</v>
      </c>
      <c r="L23" s="576"/>
    </row>
    <row r="24" spans="1:23" ht="24.1" customHeight="1">
      <c r="A24" s="1718"/>
      <c r="B24" s="1356"/>
      <c r="C24" s="580" t="s">
        <v>1592</v>
      </c>
      <c r="D24" s="579" t="s">
        <v>1529</v>
      </c>
      <c r="E24" s="578" t="s">
        <v>664</v>
      </c>
      <c r="F24" s="579" t="s">
        <v>1535</v>
      </c>
      <c r="H24" s="167">
        <v>1</v>
      </c>
      <c r="I24" s="578"/>
      <c r="J24" s="852">
        <v>1392.83</v>
      </c>
      <c r="K24" s="577">
        <f t="shared" si="0"/>
        <v>125354.7</v>
      </c>
      <c r="L24" s="576"/>
    </row>
    <row r="25" spans="1:23" ht="24.1" customHeight="1">
      <c r="A25" s="1718"/>
      <c r="B25" s="1356"/>
      <c r="C25" s="580" t="s">
        <v>1591</v>
      </c>
      <c r="D25" s="579" t="s">
        <v>1529</v>
      </c>
      <c r="E25" s="578" t="s">
        <v>664</v>
      </c>
      <c r="F25" s="579" t="s">
        <v>1533</v>
      </c>
      <c r="H25" s="167">
        <v>1</v>
      </c>
      <c r="I25" s="578"/>
      <c r="J25" s="852">
        <v>1565.54</v>
      </c>
      <c r="K25" s="577">
        <f t="shared" si="0"/>
        <v>140898.6</v>
      </c>
      <c r="L25" s="576"/>
    </row>
    <row r="26" spans="1:23" ht="24.1" customHeight="1">
      <c r="A26" s="1718"/>
      <c r="B26" s="1356"/>
      <c r="C26" s="580" t="s">
        <v>1590</v>
      </c>
      <c r="D26" s="579" t="s">
        <v>1529</v>
      </c>
      <c r="E26" s="578" t="s">
        <v>664</v>
      </c>
      <c r="F26" s="579" t="s">
        <v>1531</v>
      </c>
      <c r="H26" s="167">
        <v>1</v>
      </c>
      <c r="I26" s="578"/>
      <c r="J26" s="852">
        <v>1683.55</v>
      </c>
      <c r="K26" s="577">
        <f t="shared" si="0"/>
        <v>151519.5</v>
      </c>
      <c r="L26" s="576"/>
    </row>
    <row r="27" spans="1:23" ht="24.1" customHeight="1" thickBot="1">
      <c r="A27" s="1719"/>
      <c r="B27" s="1357"/>
      <c r="C27" s="580" t="s">
        <v>1589</v>
      </c>
      <c r="D27" s="574" t="s">
        <v>1529</v>
      </c>
      <c r="E27" s="587" t="s">
        <v>664</v>
      </c>
      <c r="F27" s="574" t="s">
        <v>1528</v>
      </c>
      <c r="H27" s="167">
        <v>1</v>
      </c>
      <c r="I27" s="578"/>
      <c r="J27" s="853">
        <v>2049.41</v>
      </c>
      <c r="K27" s="577">
        <f t="shared" si="0"/>
        <v>184446.9</v>
      </c>
      <c r="L27" s="576"/>
    </row>
    <row r="28" spans="1:23" ht="24.1" customHeight="1" thickBot="1">
      <c r="A28" s="1437" t="s">
        <v>1588</v>
      </c>
      <c r="B28" s="1438"/>
      <c r="C28" s="1438"/>
      <c r="D28" s="1438"/>
      <c r="E28" s="1438"/>
      <c r="F28" s="1438"/>
      <c r="G28" s="1438"/>
      <c r="H28" s="1438"/>
      <c r="I28" s="1438"/>
      <c r="J28" s="1438"/>
      <c r="K28" s="1382"/>
      <c r="L28" s="591"/>
      <c r="N28" s="590" t="s">
        <v>1566</v>
      </c>
      <c r="O28" s="589"/>
      <c r="P28" s="589"/>
      <c r="Q28" s="589"/>
      <c r="R28" s="589"/>
      <c r="S28" s="589"/>
      <c r="T28" s="589"/>
      <c r="U28" s="589"/>
      <c r="V28" s="589"/>
      <c r="W28" s="589"/>
    </row>
    <row r="29" spans="1:23" ht="24.1" customHeight="1">
      <c r="A29" s="1717"/>
      <c r="B29" s="1355" t="s">
        <v>1547</v>
      </c>
      <c r="C29" s="585" t="s">
        <v>1587</v>
      </c>
      <c r="D29" s="584" t="s">
        <v>1548</v>
      </c>
      <c r="E29" s="583" t="s">
        <v>642</v>
      </c>
      <c r="F29" s="584" t="s">
        <v>1545</v>
      </c>
      <c r="H29" s="166">
        <v>1</v>
      </c>
      <c r="I29" s="583"/>
      <c r="J29" s="851">
        <v>721.35</v>
      </c>
      <c r="K29" s="582">
        <f t="shared" ref="K29:K46" si="1">J29*$K$2*((100-$K$1)/100)</f>
        <v>64921.5</v>
      </c>
      <c r="L29" s="581"/>
      <c r="N29" t="s">
        <v>1564</v>
      </c>
    </row>
    <row r="30" spans="1:23" ht="24.1" customHeight="1">
      <c r="A30" s="1718"/>
      <c r="B30" s="1356"/>
      <c r="C30" s="580" t="s">
        <v>1586</v>
      </c>
      <c r="D30" s="579" t="s">
        <v>1548</v>
      </c>
      <c r="E30" s="578" t="s">
        <v>642</v>
      </c>
      <c r="F30" s="579" t="s">
        <v>1543</v>
      </c>
      <c r="H30" s="167">
        <v>1</v>
      </c>
      <c r="I30" s="578"/>
      <c r="J30" s="852">
        <v>832.59</v>
      </c>
      <c r="K30" s="577">
        <f t="shared" si="1"/>
        <v>74933.100000000006</v>
      </c>
      <c r="L30" s="576"/>
      <c r="N30" t="s">
        <v>1562</v>
      </c>
    </row>
    <row r="31" spans="1:23" ht="24.1" customHeight="1">
      <c r="A31" s="1718"/>
      <c r="B31" s="1356"/>
      <c r="C31" s="580" t="s">
        <v>1585</v>
      </c>
      <c r="D31" s="579" t="s">
        <v>1548</v>
      </c>
      <c r="E31" s="578" t="s">
        <v>642</v>
      </c>
      <c r="F31" s="579" t="s">
        <v>1541</v>
      </c>
      <c r="H31" s="167">
        <v>1</v>
      </c>
      <c r="I31" s="578"/>
      <c r="J31" s="852">
        <v>942.73</v>
      </c>
      <c r="K31" s="577">
        <f t="shared" si="1"/>
        <v>84845.7</v>
      </c>
      <c r="L31" s="576"/>
      <c r="N31" t="s">
        <v>1560</v>
      </c>
    </row>
    <row r="32" spans="1:23" ht="24.1" customHeight="1">
      <c r="A32" s="1718"/>
      <c r="B32" s="1356"/>
      <c r="C32" s="580" t="s">
        <v>1584</v>
      </c>
      <c r="D32" s="579" t="s">
        <v>1548</v>
      </c>
      <c r="E32" s="578" t="s">
        <v>642</v>
      </c>
      <c r="F32" s="579" t="s">
        <v>1539</v>
      </c>
      <c r="H32" s="167">
        <v>1</v>
      </c>
      <c r="I32" s="578"/>
      <c r="J32" s="852">
        <v>1053.58</v>
      </c>
      <c r="K32" s="577">
        <f t="shared" si="1"/>
        <v>94822.2</v>
      </c>
      <c r="L32" s="576"/>
      <c r="N32" s="556" t="s">
        <v>1558</v>
      </c>
    </row>
    <row r="33" spans="1:23" ht="24.1" customHeight="1">
      <c r="A33" s="1718"/>
      <c r="B33" s="1356"/>
      <c r="C33" s="580" t="s">
        <v>1583</v>
      </c>
      <c r="D33" s="579" t="s">
        <v>1548</v>
      </c>
      <c r="E33" s="578" t="s">
        <v>664</v>
      </c>
      <c r="F33" s="579" t="s">
        <v>1537</v>
      </c>
      <c r="H33" s="167">
        <v>1</v>
      </c>
      <c r="I33" s="578"/>
      <c r="J33" s="852">
        <v>1163.8800000000001</v>
      </c>
      <c r="K33" s="577">
        <f t="shared" si="1"/>
        <v>104749.20000000001</v>
      </c>
      <c r="L33" s="576"/>
      <c r="N33" s="555" t="s">
        <v>1556</v>
      </c>
    </row>
    <row r="34" spans="1:23" ht="24.1" customHeight="1">
      <c r="A34" s="1718"/>
      <c r="B34" s="1356"/>
      <c r="C34" s="580" t="s">
        <v>1582</v>
      </c>
      <c r="D34" s="579" t="s">
        <v>1548</v>
      </c>
      <c r="E34" s="578" t="s">
        <v>664</v>
      </c>
      <c r="F34" s="579" t="s">
        <v>1535</v>
      </c>
      <c r="H34" s="167">
        <v>1</v>
      </c>
      <c r="I34" s="578"/>
      <c r="J34" s="852">
        <v>1274.0899999999999</v>
      </c>
      <c r="K34" s="577">
        <f t="shared" si="1"/>
        <v>114668.09999999999</v>
      </c>
      <c r="L34" s="576"/>
      <c r="N34" t="s">
        <v>1581</v>
      </c>
    </row>
    <row r="35" spans="1:23" ht="24.1" customHeight="1">
      <c r="A35" s="1718"/>
      <c r="B35" s="1356"/>
      <c r="C35" s="580" t="s">
        <v>1580</v>
      </c>
      <c r="D35" s="579" t="s">
        <v>1548</v>
      </c>
      <c r="E35" s="578" t="s">
        <v>664</v>
      </c>
      <c r="F35" s="579" t="s">
        <v>1533</v>
      </c>
      <c r="H35" s="167">
        <v>1</v>
      </c>
      <c r="I35" s="578"/>
      <c r="J35" s="852">
        <v>1440.23</v>
      </c>
      <c r="K35" s="577">
        <f t="shared" si="1"/>
        <v>129620.7</v>
      </c>
      <c r="L35" s="576"/>
      <c r="N35" t="s">
        <v>1552</v>
      </c>
    </row>
    <row r="36" spans="1:23" ht="24.1" customHeight="1">
      <c r="A36" s="1718"/>
      <c r="B36" s="1356"/>
      <c r="C36" s="580" t="s">
        <v>1579</v>
      </c>
      <c r="D36" s="579" t="s">
        <v>1548</v>
      </c>
      <c r="E36" s="578" t="s">
        <v>664</v>
      </c>
      <c r="F36" s="579" t="s">
        <v>1531</v>
      </c>
      <c r="H36" s="167">
        <v>1</v>
      </c>
      <c r="I36" s="578"/>
      <c r="J36" s="852">
        <v>1551.67</v>
      </c>
      <c r="K36" s="577">
        <f t="shared" si="1"/>
        <v>139650.30000000002</v>
      </c>
      <c r="L36" s="576"/>
      <c r="N36" t="s">
        <v>1578</v>
      </c>
    </row>
    <row r="37" spans="1:23" ht="24.1" customHeight="1" thickBot="1">
      <c r="A37" s="1718"/>
      <c r="B37" s="1357"/>
      <c r="C37" s="588" t="s">
        <v>1577</v>
      </c>
      <c r="D37" s="574" t="s">
        <v>1548</v>
      </c>
      <c r="E37" s="587" t="s">
        <v>664</v>
      </c>
      <c r="F37" s="574" t="s">
        <v>1528</v>
      </c>
      <c r="H37" s="169">
        <v>1</v>
      </c>
      <c r="I37" s="587"/>
      <c r="J37" s="853">
        <v>1663.36</v>
      </c>
      <c r="K37" s="577">
        <f t="shared" si="1"/>
        <v>149702.39999999999</v>
      </c>
      <c r="L37" s="586"/>
      <c r="N37"/>
    </row>
    <row r="38" spans="1:23" ht="24.1" customHeight="1">
      <c r="A38" s="1718"/>
      <c r="B38" s="1355" t="s">
        <v>1547</v>
      </c>
      <c r="C38" s="585" t="s">
        <v>1576</v>
      </c>
      <c r="D38" s="584" t="s">
        <v>1529</v>
      </c>
      <c r="E38" s="583" t="s">
        <v>642</v>
      </c>
      <c r="F38" s="584" t="s">
        <v>1545</v>
      </c>
      <c r="H38" s="166">
        <v>1</v>
      </c>
      <c r="I38" s="583"/>
      <c r="J38" s="851">
        <v>721.35</v>
      </c>
      <c r="K38" s="582">
        <f t="shared" si="1"/>
        <v>64921.5</v>
      </c>
      <c r="L38" s="581"/>
      <c r="N38"/>
    </row>
    <row r="39" spans="1:23" ht="24.1" customHeight="1">
      <c r="A39" s="1718"/>
      <c r="B39" s="1356"/>
      <c r="C39" s="580" t="s">
        <v>1575</v>
      </c>
      <c r="D39" s="579" t="s">
        <v>1529</v>
      </c>
      <c r="E39" s="578" t="s">
        <v>642</v>
      </c>
      <c r="F39" s="579" t="s">
        <v>1543</v>
      </c>
      <c r="H39" s="167">
        <v>1</v>
      </c>
      <c r="I39" s="578"/>
      <c r="J39" s="852">
        <v>832.59</v>
      </c>
      <c r="K39" s="577">
        <f t="shared" si="1"/>
        <v>74933.100000000006</v>
      </c>
      <c r="L39" s="576"/>
      <c r="N39"/>
    </row>
    <row r="40" spans="1:23" ht="24.1" customHeight="1">
      <c r="A40" s="1718"/>
      <c r="B40" s="1356"/>
      <c r="C40" s="580" t="s">
        <v>1574</v>
      </c>
      <c r="D40" s="579" t="s">
        <v>1529</v>
      </c>
      <c r="E40" s="578" t="s">
        <v>642</v>
      </c>
      <c r="F40" s="579" t="s">
        <v>1541</v>
      </c>
      <c r="H40" s="167">
        <v>1</v>
      </c>
      <c r="I40" s="578"/>
      <c r="J40" s="852">
        <v>942.73</v>
      </c>
      <c r="K40" s="577">
        <f t="shared" si="1"/>
        <v>84845.7</v>
      </c>
      <c r="L40" s="576"/>
    </row>
    <row r="41" spans="1:23" ht="24.1" customHeight="1">
      <c r="A41" s="1718"/>
      <c r="B41" s="1356"/>
      <c r="C41" s="580" t="s">
        <v>1573</v>
      </c>
      <c r="D41" s="579" t="s">
        <v>1529</v>
      </c>
      <c r="E41" s="578" t="s">
        <v>642</v>
      </c>
      <c r="F41" s="579" t="s">
        <v>1539</v>
      </c>
      <c r="H41" s="167">
        <v>1</v>
      </c>
      <c r="I41" s="578"/>
      <c r="J41" s="852">
        <v>1053.58</v>
      </c>
      <c r="K41" s="577">
        <f t="shared" si="1"/>
        <v>94822.2</v>
      </c>
      <c r="L41" s="576"/>
    </row>
    <row r="42" spans="1:23" ht="24.1" customHeight="1">
      <c r="A42" s="1718"/>
      <c r="B42" s="1356"/>
      <c r="C42" s="580" t="s">
        <v>1572</v>
      </c>
      <c r="D42" s="579" t="s">
        <v>1529</v>
      </c>
      <c r="E42" s="578" t="s">
        <v>664</v>
      </c>
      <c r="F42" s="579" t="s">
        <v>1537</v>
      </c>
      <c r="H42" s="167">
        <v>1</v>
      </c>
      <c r="I42" s="578"/>
      <c r="J42" s="852">
        <v>1163.8800000000001</v>
      </c>
      <c r="K42" s="577">
        <f t="shared" si="1"/>
        <v>104749.20000000001</v>
      </c>
      <c r="L42" s="576"/>
    </row>
    <row r="43" spans="1:23" ht="24.1" customHeight="1">
      <c r="A43" s="1718"/>
      <c r="B43" s="1356"/>
      <c r="C43" s="580" t="s">
        <v>1571</v>
      </c>
      <c r="D43" s="579" t="s">
        <v>1529</v>
      </c>
      <c r="E43" s="578" t="s">
        <v>664</v>
      </c>
      <c r="F43" s="579" t="s">
        <v>1535</v>
      </c>
      <c r="H43" s="167">
        <v>1</v>
      </c>
      <c r="I43" s="578"/>
      <c r="J43" s="852">
        <v>1274.0899999999999</v>
      </c>
      <c r="K43" s="577">
        <f t="shared" si="1"/>
        <v>114668.09999999999</v>
      </c>
      <c r="L43" s="576"/>
    </row>
    <row r="44" spans="1:23" ht="24.1" customHeight="1">
      <c r="A44" s="1718"/>
      <c r="B44" s="1356"/>
      <c r="C44" s="580" t="s">
        <v>1570</v>
      </c>
      <c r="D44" s="579" t="s">
        <v>1529</v>
      </c>
      <c r="E44" s="578" t="s">
        <v>664</v>
      </c>
      <c r="F44" s="579" t="s">
        <v>1533</v>
      </c>
      <c r="H44" s="167">
        <v>1</v>
      </c>
      <c r="I44" s="578"/>
      <c r="J44" s="852">
        <v>1440.23</v>
      </c>
      <c r="K44" s="577">
        <f t="shared" si="1"/>
        <v>129620.7</v>
      </c>
      <c r="L44" s="576"/>
    </row>
    <row r="45" spans="1:23" ht="24.1" customHeight="1">
      <c r="A45" s="1718"/>
      <c r="B45" s="1356"/>
      <c r="C45" s="580" t="s">
        <v>1569</v>
      </c>
      <c r="D45" s="579" t="s">
        <v>1529</v>
      </c>
      <c r="E45" s="578" t="s">
        <v>664</v>
      </c>
      <c r="F45" s="579" t="s">
        <v>1531</v>
      </c>
      <c r="H45" s="167">
        <v>1</v>
      </c>
      <c r="I45" s="578"/>
      <c r="J45" s="852">
        <v>1551.67</v>
      </c>
      <c r="K45" s="577">
        <f t="shared" si="1"/>
        <v>139650.30000000002</v>
      </c>
      <c r="L45" s="576"/>
    </row>
    <row r="46" spans="1:23" ht="24.1" customHeight="1" thickBot="1">
      <c r="A46" s="1719"/>
      <c r="B46" s="1357"/>
      <c r="C46" s="580" t="s">
        <v>1568</v>
      </c>
      <c r="D46" s="574" t="s">
        <v>1529</v>
      </c>
      <c r="E46" s="587" t="s">
        <v>664</v>
      </c>
      <c r="F46" s="574" t="s">
        <v>1528</v>
      </c>
      <c r="H46" s="167">
        <v>1</v>
      </c>
      <c r="I46" s="578"/>
      <c r="J46" s="853">
        <v>1663.36</v>
      </c>
      <c r="K46" s="577">
        <f t="shared" si="1"/>
        <v>149702.39999999999</v>
      </c>
      <c r="L46" s="586"/>
    </row>
    <row r="47" spans="1:23" ht="24.1" customHeight="1" thickBot="1">
      <c r="A47" s="1437" t="s">
        <v>1567</v>
      </c>
      <c r="B47" s="1438"/>
      <c r="C47" s="1438"/>
      <c r="D47" s="1438"/>
      <c r="E47" s="1438"/>
      <c r="F47" s="1438"/>
      <c r="G47" s="1438"/>
      <c r="H47" s="1438"/>
      <c r="I47" s="1438"/>
      <c r="J47" s="1438"/>
      <c r="K47" s="1382"/>
      <c r="L47" s="591"/>
      <c r="N47" s="590" t="s">
        <v>1566</v>
      </c>
      <c r="O47" s="589"/>
      <c r="P47" s="589"/>
      <c r="Q47" s="589"/>
      <c r="R47" s="589"/>
      <c r="S47" s="589"/>
      <c r="T47" s="589"/>
      <c r="U47" s="589"/>
      <c r="V47" s="589"/>
      <c r="W47" s="589"/>
    </row>
    <row r="48" spans="1:23" ht="24.1" customHeight="1">
      <c r="A48" s="1717"/>
      <c r="B48" s="1355" t="s">
        <v>1547</v>
      </c>
      <c r="C48" s="585" t="s">
        <v>1565</v>
      </c>
      <c r="D48" s="584" t="s">
        <v>1548</v>
      </c>
      <c r="E48" s="583" t="s">
        <v>642</v>
      </c>
      <c r="F48" s="584" t="s">
        <v>1545</v>
      </c>
      <c r="H48" s="166">
        <v>1</v>
      </c>
      <c r="I48" s="583"/>
      <c r="J48" s="851">
        <v>715.79</v>
      </c>
      <c r="K48" s="582">
        <f t="shared" ref="K48:K65" si="2">J48*$K$2*((100-$K$1)/100)</f>
        <v>64421.1</v>
      </c>
      <c r="L48" s="581"/>
      <c r="N48" t="s">
        <v>1564</v>
      </c>
    </row>
    <row r="49" spans="1:14" ht="24.1" customHeight="1">
      <c r="A49" s="1718"/>
      <c r="B49" s="1356"/>
      <c r="C49" s="580" t="s">
        <v>1563</v>
      </c>
      <c r="D49" s="579" t="s">
        <v>1548</v>
      </c>
      <c r="E49" s="578" t="s">
        <v>642</v>
      </c>
      <c r="F49" s="579" t="s">
        <v>1543</v>
      </c>
      <c r="H49" s="167">
        <v>1</v>
      </c>
      <c r="I49" s="578"/>
      <c r="J49" s="852">
        <v>784.13</v>
      </c>
      <c r="K49" s="577">
        <f t="shared" si="2"/>
        <v>70571.7</v>
      </c>
      <c r="L49" s="576"/>
      <c r="N49" t="s">
        <v>1562</v>
      </c>
    </row>
    <row r="50" spans="1:14" ht="24.1" customHeight="1">
      <c r="A50" s="1718"/>
      <c r="B50" s="1356"/>
      <c r="C50" s="580" t="s">
        <v>1561</v>
      </c>
      <c r="D50" s="579" t="s">
        <v>1548</v>
      </c>
      <c r="E50" s="578" t="s">
        <v>642</v>
      </c>
      <c r="F50" s="579" t="s">
        <v>1541</v>
      </c>
      <c r="H50" s="167">
        <v>1</v>
      </c>
      <c r="I50" s="578"/>
      <c r="J50" s="852">
        <v>851.32</v>
      </c>
      <c r="K50" s="577">
        <f t="shared" si="2"/>
        <v>76618.8</v>
      </c>
      <c r="L50" s="576"/>
      <c r="N50" t="s">
        <v>1560</v>
      </c>
    </row>
    <row r="51" spans="1:14" ht="24.1" customHeight="1">
      <c r="A51" s="1718"/>
      <c r="B51" s="1356"/>
      <c r="C51" s="580" t="s">
        <v>1559</v>
      </c>
      <c r="D51" s="579" t="s">
        <v>1548</v>
      </c>
      <c r="E51" s="578" t="s">
        <v>642</v>
      </c>
      <c r="F51" s="579" t="s">
        <v>1539</v>
      </c>
      <c r="H51" s="167">
        <v>1</v>
      </c>
      <c r="I51" s="578"/>
      <c r="J51" s="852">
        <v>919.24</v>
      </c>
      <c r="K51" s="577">
        <f t="shared" si="2"/>
        <v>82731.600000000006</v>
      </c>
      <c r="L51" s="576"/>
      <c r="N51" s="556" t="s">
        <v>1558</v>
      </c>
    </row>
    <row r="52" spans="1:14" ht="24.1" customHeight="1">
      <c r="A52" s="1718"/>
      <c r="B52" s="1356"/>
      <c r="C52" s="580" t="s">
        <v>1557</v>
      </c>
      <c r="D52" s="579" t="s">
        <v>1548</v>
      </c>
      <c r="E52" s="578" t="s">
        <v>664</v>
      </c>
      <c r="F52" s="579" t="s">
        <v>1537</v>
      </c>
      <c r="H52" s="167">
        <v>1</v>
      </c>
      <c r="I52" s="578"/>
      <c r="J52" s="852">
        <v>986.59</v>
      </c>
      <c r="K52" s="577">
        <f t="shared" si="2"/>
        <v>88793.1</v>
      </c>
      <c r="L52" s="576"/>
      <c r="N52" s="555" t="s">
        <v>1556</v>
      </c>
    </row>
    <row r="53" spans="1:14" ht="24.1" customHeight="1">
      <c r="A53" s="1718"/>
      <c r="B53" s="1356"/>
      <c r="C53" s="580" t="s">
        <v>1555</v>
      </c>
      <c r="D53" s="579" t="s">
        <v>1548</v>
      </c>
      <c r="E53" s="578" t="s">
        <v>664</v>
      </c>
      <c r="F53" s="579" t="s">
        <v>1535</v>
      </c>
      <c r="H53" s="167">
        <v>1</v>
      </c>
      <c r="I53" s="578"/>
      <c r="J53" s="852">
        <v>1038.6500000000001</v>
      </c>
      <c r="K53" s="577">
        <f t="shared" si="2"/>
        <v>93478.500000000015</v>
      </c>
      <c r="L53" s="576"/>
      <c r="N53" t="s">
        <v>1554</v>
      </c>
    </row>
    <row r="54" spans="1:14" ht="24.1" customHeight="1">
      <c r="A54" s="1718"/>
      <c r="B54" s="1356"/>
      <c r="C54" s="580" t="s">
        <v>1553</v>
      </c>
      <c r="D54" s="579" t="s">
        <v>1548</v>
      </c>
      <c r="E54" s="578" t="s">
        <v>664</v>
      </c>
      <c r="F54" s="579" t="s">
        <v>1533</v>
      </c>
      <c r="H54" s="167">
        <v>1</v>
      </c>
      <c r="I54" s="578"/>
      <c r="J54" s="852">
        <v>1161.9100000000001</v>
      </c>
      <c r="K54" s="577">
        <f t="shared" si="2"/>
        <v>104571.90000000001</v>
      </c>
      <c r="L54" s="576"/>
      <c r="N54" t="s">
        <v>1552</v>
      </c>
    </row>
    <row r="55" spans="1:14" ht="24.1" customHeight="1">
      <c r="A55" s="1718"/>
      <c r="B55" s="1356"/>
      <c r="C55" s="580" t="s">
        <v>1551</v>
      </c>
      <c r="D55" s="579" t="s">
        <v>1548</v>
      </c>
      <c r="E55" s="578" t="s">
        <v>664</v>
      </c>
      <c r="F55" s="579" t="s">
        <v>1531</v>
      </c>
      <c r="H55" s="167">
        <v>1</v>
      </c>
      <c r="I55" s="578"/>
      <c r="J55" s="852">
        <v>1247.82</v>
      </c>
      <c r="K55" s="577">
        <f t="shared" si="2"/>
        <v>112303.79999999999</v>
      </c>
      <c r="L55" s="576"/>
      <c r="N55" s="555" t="s">
        <v>1550</v>
      </c>
    </row>
    <row r="56" spans="1:14" ht="24.1" customHeight="1" thickBot="1">
      <c r="A56" s="1718"/>
      <c r="B56" s="1357"/>
      <c r="C56" s="588" t="s">
        <v>1549</v>
      </c>
      <c r="D56" s="574" t="s">
        <v>1548</v>
      </c>
      <c r="E56" s="587" t="s">
        <v>664</v>
      </c>
      <c r="F56" s="574" t="s">
        <v>1528</v>
      </c>
      <c r="H56" s="169">
        <v>1</v>
      </c>
      <c r="I56" s="587"/>
      <c r="J56" s="853">
        <v>1316.62</v>
      </c>
      <c r="K56" s="577">
        <f t="shared" si="2"/>
        <v>118495.79999999999</v>
      </c>
      <c r="L56" s="586"/>
      <c r="N56"/>
    </row>
    <row r="57" spans="1:14" ht="24.1" customHeight="1">
      <c r="A57" s="1718"/>
      <c r="B57" s="1355" t="s">
        <v>1547</v>
      </c>
      <c r="C57" s="585" t="s">
        <v>1546</v>
      </c>
      <c r="D57" s="584" t="s">
        <v>1529</v>
      </c>
      <c r="E57" s="583" t="s">
        <v>642</v>
      </c>
      <c r="F57" s="584" t="s">
        <v>1545</v>
      </c>
      <c r="H57" s="166">
        <v>1</v>
      </c>
      <c r="I57" s="583"/>
      <c r="J57" s="851">
        <v>715.79</v>
      </c>
      <c r="K57" s="582">
        <f t="shared" si="2"/>
        <v>64421.1</v>
      </c>
      <c r="L57" s="581"/>
      <c r="N57"/>
    </row>
    <row r="58" spans="1:14" ht="24.1" customHeight="1">
      <c r="A58" s="1718"/>
      <c r="B58" s="1356"/>
      <c r="C58" s="580" t="s">
        <v>1544</v>
      </c>
      <c r="D58" s="579" t="s">
        <v>1529</v>
      </c>
      <c r="E58" s="578" t="s">
        <v>642</v>
      </c>
      <c r="F58" s="579" t="s">
        <v>1543</v>
      </c>
      <c r="H58" s="167">
        <v>1</v>
      </c>
      <c r="I58" s="578"/>
      <c r="J58" s="852">
        <v>784.13</v>
      </c>
      <c r="K58" s="577">
        <f t="shared" si="2"/>
        <v>70571.7</v>
      </c>
      <c r="L58" s="576"/>
      <c r="N58"/>
    </row>
    <row r="59" spans="1:14" ht="24.1" customHeight="1">
      <c r="A59" s="1718"/>
      <c r="B59" s="1356"/>
      <c r="C59" s="580" t="s">
        <v>1542</v>
      </c>
      <c r="D59" s="579" t="s">
        <v>1529</v>
      </c>
      <c r="E59" s="578" t="s">
        <v>642</v>
      </c>
      <c r="F59" s="579" t="s">
        <v>1541</v>
      </c>
      <c r="H59" s="167">
        <v>1</v>
      </c>
      <c r="I59" s="578"/>
      <c r="J59" s="852">
        <v>851.32</v>
      </c>
      <c r="K59" s="577">
        <f t="shared" si="2"/>
        <v>76618.8</v>
      </c>
      <c r="L59" s="576"/>
      <c r="N59"/>
    </row>
    <row r="60" spans="1:14" ht="24.1" customHeight="1">
      <c r="A60" s="1718"/>
      <c r="B60" s="1356"/>
      <c r="C60" s="580" t="s">
        <v>1540</v>
      </c>
      <c r="D60" s="579" t="s">
        <v>1529</v>
      </c>
      <c r="E60" s="578" t="s">
        <v>642</v>
      </c>
      <c r="F60" s="579" t="s">
        <v>1539</v>
      </c>
      <c r="H60" s="167">
        <v>1</v>
      </c>
      <c r="I60" s="578"/>
      <c r="J60" s="852">
        <v>919.24</v>
      </c>
      <c r="K60" s="577">
        <f t="shared" si="2"/>
        <v>82731.600000000006</v>
      </c>
      <c r="L60" s="576"/>
      <c r="N60" s="556"/>
    </row>
    <row r="61" spans="1:14" ht="24.1" customHeight="1">
      <c r="A61" s="1718"/>
      <c r="B61" s="1356"/>
      <c r="C61" s="580" t="s">
        <v>1538</v>
      </c>
      <c r="D61" s="579" t="s">
        <v>1529</v>
      </c>
      <c r="E61" s="578" t="s">
        <v>664</v>
      </c>
      <c r="F61" s="579" t="s">
        <v>1537</v>
      </c>
      <c r="H61" s="167">
        <v>1</v>
      </c>
      <c r="I61" s="578"/>
      <c r="J61" s="852">
        <v>986.59</v>
      </c>
      <c r="K61" s="577">
        <f t="shared" si="2"/>
        <v>88793.1</v>
      </c>
      <c r="L61" s="576"/>
      <c r="N61"/>
    </row>
    <row r="62" spans="1:14" ht="24.1" customHeight="1">
      <c r="A62" s="1718"/>
      <c r="B62" s="1356"/>
      <c r="C62" s="580" t="s">
        <v>1536</v>
      </c>
      <c r="D62" s="579" t="s">
        <v>1529</v>
      </c>
      <c r="E62" s="578" t="s">
        <v>664</v>
      </c>
      <c r="F62" s="579" t="s">
        <v>1535</v>
      </c>
      <c r="H62" s="167">
        <v>1</v>
      </c>
      <c r="I62" s="578"/>
      <c r="J62" s="852">
        <v>1038.6500000000001</v>
      </c>
      <c r="K62" s="577">
        <f t="shared" si="2"/>
        <v>93478.500000000015</v>
      </c>
      <c r="L62" s="576"/>
      <c r="N62"/>
    </row>
    <row r="63" spans="1:14" ht="24.1" customHeight="1">
      <c r="A63" s="1718"/>
      <c r="B63" s="1356"/>
      <c r="C63" s="580" t="s">
        <v>1534</v>
      </c>
      <c r="D63" s="579" t="s">
        <v>1529</v>
      </c>
      <c r="E63" s="578" t="s">
        <v>664</v>
      </c>
      <c r="F63" s="579" t="s">
        <v>1533</v>
      </c>
      <c r="H63" s="167">
        <v>1</v>
      </c>
      <c r="I63" s="578"/>
      <c r="J63" s="852">
        <v>1161.9100000000001</v>
      </c>
      <c r="K63" s="577">
        <f t="shared" si="2"/>
        <v>104571.90000000001</v>
      </c>
      <c r="L63" s="576"/>
      <c r="N63"/>
    </row>
    <row r="64" spans="1:14" ht="24.1" customHeight="1">
      <c r="A64" s="1718"/>
      <c r="B64" s="1356"/>
      <c r="C64" s="580" t="s">
        <v>1532</v>
      </c>
      <c r="D64" s="579" t="s">
        <v>1529</v>
      </c>
      <c r="E64" s="578" t="s">
        <v>664</v>
      </c>
      <c r="F64" s="579" t="s">
        <v>1531</v>
      </c>
      <c r="H64" s="167">
        <v>1</v>
      </c>
      <c r="I64" s="578"/>
      <c r="J64" s="852">
        <v>1247.82</v>
      </c>
      <c r="K64" s="577">
        <f t="shared" si="2"/>
        <v>112303.79999999999</v>
      </c>
      <c r="L64" s="576"/>
      <c r="N64"/>
    </row>
    <row r="65" spans="1:14" ht="24.1" customHeight="1" thickBot="1">
      <c r="A65" s="1719"/>
      <c r="B65" s="1357"/>
      <c r="C65" s="575" t="s">
        <v>1530</v>
      </c>
      <c r="D65" s="574" t="s">
        <v>1529</v>
      </c>
      <c r="E65" s="572" t="s">
        <v>664</v>
      </c>
      <c r="F65" s="574" t="s">
        <v>1528</v>
      </c>
      <c r="G65" s="573"/>
      <c r="H65" s="168">
        <v>1</v>
      </c>
      <c r="I65" s="572"/>
      <c r="J65" s="854">
        <v>1316.62</v>
      </c>
      <c r="K65" s="571">
        <f t="shared" si="2"/>
        <v>118495.79999999999</v>
      </c>
      <c r="L65" s="570"/>
      <c r="N65"/>
    </row>
    <row r="66" spans="1:14" s="434" customFormat="1" ht="37.5" customHeight="1">
      <c r="A66" s="51" t="s">
        <v>1527</v>
      </c>
      <c r="B66" s="568"/>
      <c r="C66" s="569"/>
      <c r="D66" s="568"/>
      <c r="E66" s="567"/>
      <c r="F66" s="567"/>
      <c r="G66" s="566"/>
      <c r="H66" s="565"/>
      <c r="I66" s="564"/>
      <c r="J66" s="563"/>
      <c r="K66" s="562"/>
      <c r="L66" s="561"/>
      <c r="N66"/>
    </row>
    <row r="67" spans="1:14" ht="24.1" customHeight="1">
      <c r="A67" s="560" t="s">
        <v>1526</v>
      </c>
      <c r="N67"/>
    </row>
    <row r="68" spans="1:14" ht="13.6" customHeight="1">
      <c r="A68" s="558"/>
      <c r="B68" s="556" t="s">
        <v>1525</v>
      </c>
      <c r="N68"/>
    </row>
    <row r="69" spans="1:14" ht="13.6" customHeight="1">
      <c r="A69" s="559" t="s">
        <v>1524</v>
      </c>
      <c r="B69" s="555" t="s">
        <v>1523</v>
      </c>
      <c r="N69"/>
    </row>
    <row r="70" spans="1:14" ht="13.6" customHeight="1">
      <c r="A70" s="559"/>
      <c r="B70" t="s">
        <v>1522</v>
      </c>
    </row>
    <row r="71" spans="1:14" ht="13.6" customHeight="1">
      <c r="A71" s="559" t="s">
        <v>1521</v>
      </c>
      <c r="B71" t="s">
        <v>1520</v>
      </c>
    </row>
    <row r="72" spans="1:14" ht="13.6" customHeight="1">
      <c r="A72" s="559"/>
      <c r="B72" t="s">
        <v>1519</v>
      </c>
    </row>
    <row r="73" spans="1:14" ht="13.6" customHeight="1">
      <c r="A73" s="559"/>
      <c r="B73" t="s">
        <v>1518</v>
      </c>
    </row>
    <row r="74" spans="1:14" ht="13.6" customHeight="1">
      <c r="A74" s="559" t="s">
        <v>1517</v>
      </c>
      <c r="B74" t="s">
        <v>1516</v>
      </c>
    </row>
    <row r="75" spans="1:14" s="554" customFormat="1" ht="13.6" customHeight="1">
      <c r="A75" s="559">
        <v>3</v>
      </c>
      <c r="B75" t="s">
        <v>1515</v>
      </c>
      <c r="D75" s="48"/>
      <c r="E75" s="553"/>
      <c r="F75" s="553"/>
      <c r="G75" s="552"/>
      <c r="H75" s="175"/>
      <c r="I75" s="551"/>
      <c r="J75" s="550"/>
      <c r="K75" s="51"/>
      <c r="L75" s="549"/>
    </row>
    <row r="76" spans="1:14" s="554" customFormat="1" ht="13.6" customHeight="1">
      <c r="A76" s="559">
        <v>15</v>
      </c>
      <c r="B76" t="s">
        <v>1514</v>
      </c>
      <c r="D76" s="48"/>
      <c r="E76" s="553"/>
      <c r="F76" s="553"/>
      <c r="G76" s="552"/>
      <c r="H76" s="175"/>
      <c r="I76" s="551"/>
      <c r="J76" s="550"/>
      <c r="K76" s="51"/>
      <c r="L76" s="549"/>
    </row>
    <row r="77" spans="1:14" s="554" customFormat="1" ht="13.6" customHeight="1">
      <c r="A77" s="559"/>
      <c r="B77" t="s">
        <v>1513</v>
      </c>
      <c r="D77" s="48"/>
      <c r="E77" s="553"/>
      <c r="F77" s="553"/>
      <c r="G77" s="552"/>
      <c r="H77" s="175"/>
      <c r="I77" s="551"/>
      <c r="J77" s="550"/>
      <c r="K77" s="51"/>
      <c r="L77" s="549"/>
    </row>
    <row r="78" spans="1:14" s="554" customFormat="1" ht="13.6" customHeight="1">
      <c r="A78" s="559"/>
      <c r="B78" t="s">
        <v>1512</v>
      </c>
      <c r="D78" s="48"/>
      <c r="E78" s="553"/>
      <c r="F78" s="553"/>
      <c r="G78" s="552"/>
      <c r="H78" s="175"/>
      <c r="I78" s="551"/>
      <c r="J78" s="550"/>
      <c r="K78" s="51"/>
      <c r="L78" s="549"/>
    </row>
    <row r="79" spans="1:14" s="554" customFormat="1" ht="13.6" customHeight="1">
      <c r="A79" s="559" t="s">
        <v>1511</v>
      </c>
      <c r="B79" t="s">
        <v>1510</v>
      </c>
      <c r="D79" s="48"/>
      <c r="E79" s="553"/>
      <c r="F79" s="553"/>
      <c r="G79" s="552"/>
      <c r="H79" s="175"/>
      <c r="I79" s="551"/>
      <c r="J79" s="550"/>
      <c r="K79" s="51"/>
      <c r="L79" s="549"/>
    </row>
    <row r="80" spans="1:14" s="554" customFormat="1" ht="13.6" customHeight="1">
      <c r="A80" s="559" t="s">
        <v>1509</v>
      </c>
      <c r="B80" t="s">
        <v>1508</v>
      </c>
      <c r="D80" s="48"/>
      <c r="E80" s="553"/>
      <c r="F80" s="553"/>
      <c r="G80" s="552"/>
      <c r="H80" s="175"/>
      <c r="I80" s="551"/>
      <c r="J80" s="550"/>
      <c r="K80" s="51"/>
      <c r="L80" s="549"/>
    </row>
    <row r="81" spans="1:12" s="554" customFormat="1" ht="13.6" customHeight="1">
      <c r="A81" s="559" t="s">
        <v>1507</v>
      </c>
      <c r="B81" s="555" t="s">
        <v>1506</v>
      </c>
      <c r="D81" s="48"/>
      <c r="E81" s="553"/>
      <c r="F81" s="553"/>
      <c r="G81" s="552"/>
      <c r="H81" s="175"/>
      <c r="I81" s="551"/>
      <c r="J81" s="550"/>
      <c r="K81" s="51"/>
      <c r="L81" s="549"/>
    </row>
    <row r="82" spans="1:12" s="554" customFormat="1" ht="13.6" customHeight="1">
      <c r="A82" s="559" t="s">
        <v>1505</v>
      </c>
      <c r="B82" s="555" t="s">
        <v>1504</v>
      </c>
      <c r="D82" s="48"/>
      <c r="E82" s="553"/>
      <c r="F82" s="553"/>
      <c r="G82" s="552"/>
      <c r="H82" s="175"/>
      <c r="I82" s="551"/>
      <c r="J82" s="550"/>
      <c r="K82" s="51"/>
      <c r="L82" s="549"/>
    </row>
    <row r="83" spans="1:12" s="554" customFormat="1" ht="13.6" customHeight="1">
      <c r="A83" s="558"/>
      <c r="B83" s="555" t="s">
        <v>1503</v>
      </c>
      <c r="D83" s="48"/>
      <c r="E83" s="553"/>
      <c r="F83" s="553"/>
      <c r="G83" s="552"/>
      <c r="H83" s="175"/>
      <c r="I83" s="551"/>
      <c r="J83" s="550"/>
      <c r="K83" s="51"/>
      <c r="L83" s="549"/>
    </row>
    <row r="84" spans="1:12" s="554" customFormat="1" ht="13.6" customHeight="1">
      <c r="A84" s="558"/>
      <c r="B84" s="555"/>
      <c r="D84" s="48"/>
      <c r="E84" s="553"/>
      <c r="F84" s="553"/>
      <c r="G84" s="552"/>
      <c r="H84" s="175"/>
      <c r="I84" s="551"/>
      <c r="J84" s="550"/>
      <c r="K84" s="51"/>
      <c r="L84" s="549"/>
    </row>
    <row r="85" spans="1:12" s="554" customFormat="1" ht="13.6" customHeight="1">
      <c r="B85" s="557" t="s">
        <v>1502</v>
      </c>
      <c r="D85" s="48"/>
      <c r="E85" s="553"/>
      <c r="F85" s="553"/>
      <c r="G85" s="552"/>
      <c r="H85" s="175"/>
      <c r="I85" s="551"/>
      <c r="J85" s="550"/>
      <c r="K85" s="51"/>
      <c r="L85" s="549"/>
    </row>
    <row r="86" spans="1:12" s="554" customFormat="1" ht="13.6" customHeight="1">
      <c r="B86" s="556" t="s">
        <v>1501</v>
      </c>
      <c r="D86" s="48"/>
      <c r="E86" s="553"/>
      <c r="F86" s="553"/>
      <c r="G86" s="552"/>
      <c r="H86" s="175"/>
      <c r="I86" s="551"/>
      <c r="J86" s="550"/>
      <c r="K86" s="51"/>
      <c r="L86" s="549"/>
    </row>
    <row r="87" spans="1:12" s="554" customFormat="1" ht="13.6" customHeight="1">
      <c r="B87" s="558"/>
      <c r="D87" s="48"/>
      <c r="E87" s="553"/>
      <c r="F87" s="553"/>
      <c r="G87" s="552"/>
      <c r="H87" s="175"/>
      <c r="I87" s="551"/>
      <c r="J87" s="550"/>
      <c r="K87" s="51"/>
      <c r="L87" s="549"/>
    </row>
    <row r="88" spans="1:12" s="554" customFormat="1" ht="13.6" customHeight="1">
      <c r="B88" s="557" t="s">
        <v>1500</v>
      </c>
      <c r="D88" s="48"/>
      <c r="E88" s="553"/>
      <c r="F88" s="553"/>
      <c r="G88" s="552"/>
      <c r="H88" s="175"/>
      <c r="I88" s="551"/>
      <c r="J88" s="550"/>
      <c r="K88" s="51"/>
      <c r="L88" s="549"/>
    </row>
    <row r="89" spans="1:12" s="554" customFormat="1" ht="13.6" customHeight="1">
      <c r="B89" s="556" t="s">
        <v>1499</v>
      </c>
      <c r="D89" s="48"/>
      <c r="E89" s="553"/>
      <c r="F89" s="553"/>
      <c r="G89" s="552"/>
      <c r="H89" s="175"/>
      <c r="I89" s="551"/>
      <c r="J89" s="550"/>
      <c r="K89" s="51"/>
      <c r="L89" s="549"/>
    </row>
    <row r="90" spans="1:12" s="554" customFormat="1" ht="17.350000000000001" customHeight="1">
      <c r="B90" s="555" t="s">
        <v>1498</v>
      </c>
      <c r="D90" s="48"/>
      <c r="E90" s="553"/>
      <c r="F90" s="553"/>
      <c r="G90" s="552"/>
      <c r="H90" s="175"/>
      <c r="I90" s="551"/>
      <c r="J90" s="550"/>
      <c r="K90" s="51"/>
      <c r="L90" s="549"/>
    </row>
    <row r="91" spans="1:12" ht="24.1" customHeight="1">
      <c r="B91" s="548"/>
    </row>
    <row r="92" spans="1:12" ht="24.1" customHeight="1">
      <c r="B92" s="548"/>
    </row>
    <row r="93" spans="1:12" ht="24.1" customHeight="1">
      <c r="B93" s="548"/>
    </row>
    <row r="94" spans="1:12" ht="24.1" customHeight="1">
      <c r="B94" s="548"/>
    </row>
    <row r="95" spans="1:12" ht="24.1" customHeight="1">
      <c r="B95" s="548"/>
    </row>
    <row r="96" spans="1:12" ht="24.1" customHeight="1">
      <c r="B96" s="548"/>
    </row>
    <row r="97" spans="2:2" ht="24.1" customHeight="1">
      <c r="B97" s="548"/>
    </row>
    <row r="98" spans="2:2" ht="24.1" customHeight="1">
      <c r="B98" s="548"/>
    </row>
    <row r="99" spans="2:2" ht="24.1" customHeight="1"/>
    <row r="100" spans="2:2" ht="24.1" customHeight="1"/>
    <row r="101" spans="2:2" ht="24.1" customHeight="1"/>
    <row r="102" spans="2:2" ht="24.1" customHeight="1"/>
    <row r="103" spans="2:2" ht="24.1" customHeight="1"/>
    <row r="104" spans="2:2" ht="24.1" customHeight="1"/>
    <row r="105" spans="2:2" ht="24.1" customHeight="1"/>
    <row r="106" spans="2:2" ht="24.1" customHeight="1"/>
    <row r="107" spans="2:2" ht="24.1" customHeight="1"/>
    <row r="108" spans="2:2" ht="24.1" customHeight="1"/>
    <row r="109" spans="2:2" ht="24.1" customHeight="1"/>
    <row r="110" spans="2:2" ht="24.1" customHeight="1"/>
    <row r="111" spans="2:2" ht="24.1" customHeight="1"/>
    <row r="112" spans="2:2" ht="24.1" customHeight="1"/>
    <row r="113" ht="24.1" customHeight="1"/>
    <row r="114" ht="24.1" customHeight="1"/>
    <row r="115" ht="24.1" customHeight="1"/>
    <row r="116" ht="24.1" customHeight="1"/>
    <row r="117" ht="24.1" customHeight="1"/>
    <row r="118" ht="24.1" customHeight="1"/>
    <row r="119" ht="24.1" customHeight="1"/>
    <row r="120" ht="24.1" customHeight="1"/>
    <row r="121" ht="24.1" customHeight="1"/>
    <row r="122" ht="24.1" customHeight="1"/>
    <row r="123" ht="24.1" customHeight="1"/>
    <row r="124" ht="24.1" customHeight="1"/>
    <row r="125" ht="24.1" customHeight="1"/>
    <row r="126" ht="24.1" customHeight="1"/>
    <row r="127" ht="24.1" customHeight="1"/>
    <row r="128" ht="24.1" customHeight="1"/>
    <row r="129" ht="24.1" customHeight="1"/>
    <row r="130" ht="24.1" customHeight="1"/>
    <row r="131" ht="24.1" customHeight="1"/>
    <row r="132" ht="24.1" customHeight="1"/>
    <row r="133" ht="24.1" customHeight="1"/>
    <row r="134" ht="24.1" customHeight="1"/>
    <row r="135" ht="24.1" customHeight="1"/>
    <row r="136" ht="24.1" customHeight="1"/>
    <row r="137" ht="24.1" customHeight="1"/>
    <row r="138" ht="24.1" customHeight="1"/>
    <row r="139" ht="24.1" customHeight="1"/>
    <row r="140" ht="24.1" customHeight="1"/>
    <row r="141" ht="24.1" customHeight="1"/>
    <row r="142" ht="24.1" customHeight="1"/>
    <row r="143" ht="24.1" customHeight="1"/>
    <row r="144" ht="24.1" customHeight="1"/>
    <row r="145" ht="24.1" customHeight="1"/>
    <row r="146" ht="24.1" customHeight="1"/>
    <row r="147" ht="24.1" customHeight="1"/>
    <row r="148" ht="24.1" customHeight="1"/>
    <row r="149" ht="24.1" customHeight="1"/>
    <row r="150" ht="24.1" customHeight="1"/>
    <row r="151" ht="24.1" customHeight="1"/>
    <row r="152" ht="24.1" customHeight="1"/>
    <row r="153" ht="24.1" customHeight="1"/>
    <row r="154" ht="24.1" customHeight="1"/>
    <row r="155" ht="24.1" customHeight="1"/>
    <row r="156" ht="24.1" customHeight="1"/>
    <row r="157" ht="24.1" customHeight="1"/>
    <row r="158" ht="24.1" customHeight="1"/>
    <row r="159" ht="24.1" customHeight="1"/>
    <row r="160" ht="24.1" customHeight="1"/>
    <row r="161" ht="24.1" customHeight="1"/>
    <row r="162" ht="24.1" customHeight="1"/>
    <row r="163" ht="24.1" customHeight="1"/>
    <row r="164" ht="24.1" customHeight="1"/>
    <row r="165" ht="24.1" customHeight="1"/>
    <row r="166" ht="24.1" customHeight="1"/>
    <row r="167" ht="24.1" customHeight="1"/>
    <row r="168" ht="24.1" customHeight="1"/>
    <row r="169" ht="24.1" customHeight="1"/>
    <row r="170" ht="24.1" customHeight="1"/>
    <row r="171" ht="24.1" customHeight="1"/>
    <row r="172" ht="24.1" customHeight="1"/>
    <row r="173" ht="24.1" customHeight="1"/>
    <row r="174" ht="24.1" customHeight="1"/>
    <row r="175" ht="24.1" customHeight="1"/>
    <row r="176" ht="24.1" customHeight="1"/>
    <row r="177" ht="24.1" customHeight="1"/>
    <row r="178" ht="24.1" customHeight="1"/>
    <row r="179" ht="24.1" customHeight="1"/>
    <row r="180" ht="24.1" customHeight="1"/>
    <row r="181" ht="24.1" customHeight="1"/>
    <row r="182" ht="24.1" customHeight="1"/>
    <row r="183" ht="24.1" customHeight="1"/>
    <row r="184" ht="24.1" customHeight="1"/>
    <row r="185" ht="24.1" customHeight="1"/>
    <row r="186" ht="24.1" customHeight="1"/>
    <row r="187" ht="24.1" customHeight="1"/>
    <row r="188" ht="24.1" customHeight="1"/>
    <row r="189" ht="24.1" customHeight="1"/>
    <row r="190" ht="24.1" customHeight="1"/>
    <row r="191" ht="24.1" customHeight="1"/>
    <row r="192" ht="24.1" customHeight="1"/>
    <row r="193" ht="24.1" customHeight="1"/>
    <row r="194" ht="24.1" customHeight="1"/>
    <row r="195" ht="24.1" customHeight="1"/>
    <row r="196" ht="24.1" customHeight="1"/>
    <row r="197" ht="24.1" customHeight="1"/>
    <row r="198" ht="24.1" customHeight="1"/>
    <row r="199" ht="24.1" customHeight="1"/>
    <row r="200" ht="24.1" customHeight="1"/>
    <row r="201" ht="24.1" customHeight="1"/>
    <row r="202" ht="24.1" customHeight="1"/>
    <row r="203" ht="24.1" customHeight="1"/>
    <row r="204" ht="24.1" customHeight="1"/>
    <row r="205" ht="24.1" customHeight="1"/>
    <row r="206" ht="24.1" customHeight="1"/>
    <row r="207" ht="24.1" customHeight="1"/>
    <row r="208" ht="24.1" customHeight="1"/>
    <row r="209" ht="24.1" customHeight="1"/>
    <row r="210" ht="24.1" customHeight="1"/>
    <row r="211" ht="24.1" customHeight="1"/>
    <row r="212" ht="24.1" customHeight="1"/>
    <row r="213" ht="24.1" customHeight="1"/>
    <row r="214" ht="24.1" customHeight="1"/>
    <row r="215" ht="24.1" customHeight="1"/>
    <row r="216" ht="24.1" customHeight="1"/>
    <row r="217" ht="24.1" customHeight="1"/>
    <row r="218" ht="24.1" customHeight="1"/>
    <row r="219" ht="24.1" customHeight="1"/>
    <row r="220" ht="24.1" customHeight="1"/>
    <row r="221" ht="24.1" customHeight="1"/>
    <row r="222" ht="24.1" customHeight="1"/>
    <row r="223" ht="24.1" customHeight="1"/>
    <row r="224" ht="24.1" customHeight="1"/>
    <row r="225" ht="24.1" customHeight="1"/>
    <row r="226" ht="24.1" customHeight="1"/>
    <row r="227" ht="24.1" customHeight="1"/>
    <row r="228" ht="24.1" customHeight="1"/>
    <row r="229" ht="24.1" customHeight="1"/>
    <row r="230" ht="24.1" customHeight="1"/>
    <row r="231" ht="24.1" customHeight="1"/>
    <row r="232" ht="24.1" customHeight="1"/>
    <row r="233" ht="24.1" customHeight="1"/>
    <row r="234" ht="24.1" customHeight="1"/>
    <row r="235" ht="24.1" customHeight="1"/>
    <row r="236" ht="24.1" customHeight="1"/>
    <row r="237" ht="24.1" customHeight="1"/>
    <row r="238" ht="24.1" customHeight="1"/>
    <row r="239" ht="24.1" customHeight="1"/>
    <row r="240" ht="24.1" customHeight="1"/>
    <row r="241" ht="24.1" customHeight="1"/>
    <row r="242" ht="24.1" customHeight="1"/>
    <row r="243" ht="24.1" customHeight="1"/>
    <row r="244" ht="24.1" customHeight="1"/>
    <row r="245" ht="24.1" customHeight="1"/>
    <row r="246" ht="24.1" customHeight="1"/>
    <row r="247" ht="24.1" customHeight="1"/>
    <row r="248" ht="24.1" customHeight="1"/>
    <row r="249" ht="24.1" customHeight="1"/>
    <row r="250" ht="24.1" customHeight="1"/>
    <row r="251" ht="24.1" customHeight="1"/>
    <row r="252" ht="24.1" customHeight="1"/>
    <row r="253" ht="24.1" customHeight="1"/>
    <row r="254" ht="24.1" customHeight="1"/>
    <row r="255" ht="24.1" customHeight="1"/>
    <row r="256" ht="24.1" customHeight="1"/>
    <row r="257" ht="24.1" customHeight="1"/>
    <row r="258" ht="24.1" customHeight="1"/>
    <row r="259" ht="24.1" customHeight="1"/>
    <row r="260" ht="24.1" customHeight="1"/>
    <row r="261" ht="24.1" customHeight="1"/>
    <row r="262" ht="24.1" customHeight="1"/>
    <row r="263" ht="24.1" customHeight="1"/>
    <row r="264" ht="24.1" customHeight="1"/>
    <row r="265" ht="24.1" customHeight="1"/>
    <row r="266" ht="24.1" customHeight="1"/>
    <row r="267" ht="24.1" customHeight="1"/>
    <row r="268" ht="24.1" customHeight="1"/>
    <row r="269" ht="24.1" customHeight="1"/>
    <row r="270" ht="24.1" customHeight="1"/>
    <row r="271" ht="24.1" customHeight="1"/>
    <row r="272" ht="24.1" customHeight="1"/>
    <row r="273" ht="24.1" customHeight="1"/>
    <row r="274" ht="24.1" customHeight="1"/>
    <row r="275" ht="24.1" customHeight="1"/>
    <row r="276" ht="24.1" customHeight="1"/>
    <row r="277" ht="24.1" customHeight="1"/>
    <row r="278" ht="24.1" customHeight="1"/>
    <row r="279" ht="24.1" customHeight="1"/>
    <row r="280" ht="24.1" customHeight="1"/>
    <row r="281" ht="24.1" customHeight="1"/>
    <row r="282" ht="24.1" customHeight="1"/>
    <row r="283" ht="24.1" customHeight="1"/>
    <row r="284" ht="24.1" customHeight="1"/>
    <row r="285" ht="24.1" customHeight="1"/>
    <row r="286" ht="24.1" customHeight="1"/>
    <row r="287" ht="24.1" customHeight="1"/>
    <row r="288" ht="24.1" customHeight="1"/>
    <row r="289" ht="24.1" customHeight="1"/>
    <row r="290" ht="24.1" customHeight="1"/>
    <row r="291" ht="24.1" customHeight="1"/>
    <row r="292" ht="24.1" customHeight="1"/>
    <row r="293" ht="24.1" customHeight="1"/>
    <row r="294" ht="24.1" customHeight="1"/>
    <row r="295" ht="24.1" customHeight="1"/>
    <row r="296" ht="24.1" customHeight="1"/>
    <row r="297" ht="24.1" customHeight="1"/>
    <row r="298" ht="24.1" customHeight="1"/>
    <row r="299" ht="24.1" customHeight="1"/>
    <row r="300" ht="24.1" customHeight="1"/>
    <row r="301" ht="24.1" customHeight="1"/>
    <row r="302" ht="24.1" customHeight="1"/>
    <row r="303" ht="24.1" customHeight="1"/>
    <row r="304" ht="24.1" customHeight="1"/>
    <row r="305" ht="24.1" customHeight="1"/>
    <row r="306" ht="24.1" customHeight="1"/>
    <row r="307" ht="24.1" customHeight="1"/>
    <row r="308" ht="24.1" customHeight="1"/>
    <row r="309" ht="24.1" customHeight="1"/>
    <row r="310" ht="24.1" customHeight="1"/>
    <row r="311" ht="24.1" customHeight="1"/>
    <row r="312" ht="24.1" customHeight="1"/>
    <row r="313" ht="24.1" customHeight="1"/>
    <row r="314" ht="24.1" customHeight="1"/>
    <row r="315" ht="24.1" customHeight="1"/>
    <row r="316" ht="24.1" customHeight="1"/>
    <row r="317" ht="24.1" customHeight="1"/>
    <row r="318" ht="24.1" customHeight="1"/>
    <row r="319" ht="24.1" customHeight="1"/>
    <row r="320" ht="24.1" customHeight="1"/>
    <row r="321" ht="24.1" customHeight="1"/>
    <row r="322" ht="24.1" customHeight="1"/>
    <row r="323" ht="24.1" customHeight="1"/>
    <row r="324" ht="24.1" customHeight="1"/>
    <row r="325" ht="24.1" customHeight="1"/>
    <row r="326" ht="24.1" customHeight="1"/>
    <row r="327" ht="24.1" customHeight="1"/>
    <row r="328" ht="24.1" customHeight="1"/>
    <row r="329" ht="24.1" customHeight="1"/>
    <row r="330" ht="24.1" customHeight="1"/>
    <row r="331" ht="24.1" customHeight="1"/>
    <row r="332" ht="24.1" customHeight="1"/>
    <row r="333" ht="24.1" customHeight="1"/>
    <row r="334" ht="24.1" customHeight="1"/>
    <row r="335" ht="24.1" customHeight="1"/>
    <row r="336" ht="24.1" customHeight="1"/>
    <row r="337" ht="24.1" customHeight="1"/>
    <row r="338" ht="24.1" customHeight="1"/>
    <row r="339" ht="24.1" customHeight="1"/>
    <row r="340" ht="24.1" customHeight="1"/>
    <row r="341" ht="24.1" customHeight="1"/>
    <row r="342" ht="24.1" customHeight="1"/>
    <row r="343" ht="24.1" customHeight="1"/>
    <row r="344" ht="24.1" customHeight="1"/>
    <row r="345" ht="24.1" customHeight="1"/>
    <row r="346" ht="24.1" customHeight="1"/>
    <row r="347" ht="24.1" customHeight="1"/>
    <row r="348" ht="24.1" customHeight="1"/>
    <row r="349" ht="24.1" customHeight="1"/>
    <row r="350" ht="24.1" customHeight="1"/>
    <row r="351" ht="24.1" customHeight="1"/>
    <row r="352" ht="24.1" customHeight="1"/>
  </sheetData>
  <mergeCells count="34">
    <mergeCell ref="A9:K9"/>
    <mergeCell ref="K5:L5"/>
    <mergeCell ref="A1:A5"/>
    <mergeCell ref="A8:K8"/>
    <mergeCell ref="E6:E7"/>
    <mergeCell ref="F6:F7"/>
    <mergeCell ref="H6:I6"/>
    <mergeCell ref="J6:J7"/>
    <mergeCell ref="K6:K7"/>
    <mergeCell ref="B6:B7"/>
    <mergeCell ref="C6:C7"/>
    <mergeCell ref="E1:J1"/>
    <mergeCell ref="E2:J2"/>
    <mergeCell ref="A6:A7"/>
    <mergeCell ref="D6:D7"/>
    <mergeCell ref="B1:D5"/>
    <mergeCell ref="A48:A65"/>
    <mergeCell ref="B57:B65"/>
    <mergeCell ref="B10:B18"/>
    <mergeCell ref="B19:B27"/>
    <mergeCell ref="B29:B37"/>
    <mergeCell ref="B38:B46"/>
    <mergeCell ref="A10:A27"/>
    <mergeCell ref="A28:K28"/>
    <mergeCell ref="A47:K47"/>
    <mergeCell ref="A29:A46"/>
    <mergeCell ref="B48:B56"/>
    <mergeCell ref="K1:L1"/>
    <mergeCell ref="K3:L3"/>
    <mergeCell ref="K4:L4"/>
    <mergeCell ref="L6:L7"/>
    <mergeCell ref="E3:J3"/>
    <mergeCell ref="E4:J4"/>
    <mergeCell ref="E5:J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352"/>
  <sheetViews>
    <sheetView zoomScale="80" zoomScaleNormal="80" workbookViewId="0">
      <pane ySplit="7" topLeftCell="A8" activePane="bottomLeft" state="frozen"/>
      <selection pane="bottomLeft" activeCell="B1" sqref="B1:D5"/>
    </sheetView>
  </sheetViews>
  <sheetFormatPr defaultColWidth="9.1171875" defaultRowHeight="18"/>
  <cols>
    <col min="1" max="1" width="52" style="878" customWidth="1"/>
    <col min="2" max="2" width="23.52734375" style="48" customWidth="1"/>
    <col min="3" max="3" width="21.41015625" style="906" customWidth="1"/>
    <col min="4" max="4" width="15.41015625" style="48" customWidth="1"/>
    <col min="5" max="5" width="12.3515625" style="907" customWidth="1"/>
    <col min="6" max="6" width="9.3515625" style="907" customWidth="1"/>
    <col min="7" max="7" width="14.41015625" style="884" hidden="1" customWidth="1"/>
    <col min="8" max="8" width="6.41015625" style="175" customWidth="1"/>
    <col min="9" max="9" width="7.41015625" style="879" customWidth="1"/>
    <col min="10" max="10" width="14.1171875" style="908" customWidth="1"/>
    <col min="11" max="11" width="14.64453125" style="51" customWidth="1"/>
    <col min="12" max="12" width="15.3515625" style="905" customWidth="1"/>
    <col min="13" max="13" width="3.41015625" style="878" customWidth="1"/>
    <col min="14" max="16384" width="9.1171875" style="878"/>
  </cols>
  <sheetData>
    <row r="1" spans="1:23" ht="21.95" customHeight="1">
      <c r="A1" s="1731"/>
      <c r="B1" s="1423" t="s">
        <v>2262</v>
      </c>
      <c r="C1" s="1424"/>
      <c r="D1" s="1425"/>
      <c r="E1" s="1734" t="s">
        <v>177</v>
      </c>
      <c r="F1" s="1735"/>
      <c r="G1" s="1735"/>
      <c r="H1" s="1735"/>
      <c r="I1" s="1735"/>
      <c r="J1" s="1736"/>
      <c r="K1" s="1737">
        <f>'Запорная арматура'!K1:L1</f>
        <v>0</v>
      </c>
      <c r="L1" s="1738"/>
    </row>
    <row r="2" spans="1:23" ht="21.95" customHeight="1">
      <c r="A2" s="1732"/>
      <c r="B2" s="1426"/>
      <c r="C2" s="1427"/>
      <c r="D2" s="1428"/>
      <c r="E2" s="1739" t="s">
        <v>280</v>
      </c>
      <c r="F2" s="1740"/>
      <c r="G2" s="1740"/>
      <c r="H2" s="1740"/>
      <c r="I2" s="1740"/>
      <c r="J2" s="1741"/>
      <c r="K2" s="86">
        <f>'Запорная арматура'!K2</f>
        <v>90</v>
      </c>
      <c r="L2" s="87">
        <f>'Запорная арматура'!L2</f>
        <v>100</v>
      </c>
    </row>
    <row r="3" spans="1:23" ht="21.95" customHeight="1">
      <c r="A3" s="1732"/>
      <c r="B3" s="1426"/>
      <c r="C3" s="1427"/>
      <c r="D3" s="1428"/>
      <c r="E3" s="1739" t="s">
        <v>51</v>
      </c>
      <c r="F3" s="1740"/>
      <c r="G3" s="1740"/>
      <c r="H3" s="1740"/>
      <c r="I3" s="1740"/>
      <c r="J3" s="1741"/>
      <c r="K3" s="1417">
        <f>'Запорная арматура'!K3:L3</f>
        <v>0</v>
      </c>
      <c r="L3" s="1589"/>
    </row>
    <row r="4" spans="1:23" ht="21.95" customHeight="1">
      <c r="A4" s="1732"/>
      <c r="B4" s="1426"/>
      <c r="C4" s="1427"/>
      <c r="D4" s="1428"/>
      <c r="E4" s="1742" t="s">
        <v>173</v>
      </c>
      <c r="F4" s="1743"/>
      <c r="G4" s="1743"/>
      <c r="H4" s="1743"/>
      <c r="I4" s="1743"/>
      <c r="J4" s="1744"/>
      <c r="K4" s="1745">
        <f>'Запорная арматура'!K4:L4</f>
        <v>0</v>
      </c>
      <c r="L4" s="1746"/>
    </row>
    <row r="5" spans="1:23" ht="21.95" customHeight="1" thickBot="1">
      <c r="A5" s="1733"/>
      <c r="B5" s="1429"/>
      <c r="C5" s="1430"/>
      <c r="D5" s="1431"/>
      <c r="E5" s="1747" t="s">
        <v>174</v>
      </c>
      <c r="F5" s="1748"/>
      <c r="G5" s="1748"/>
      <c r="H5" s="1748"/>
      <c r="I5" s="1748"/>
      <c r="J5" s="1749"/>
      <c r="K5" s="1750">
        <f>'Запорная арматура'!K5:L5</f>
        <v>0</v>
      </c>
      <c r="L5" s="1751"/>
    </row>
    <row r="6" spans="1:23" ht="23.2" customHeight="1" thickBot="1">
      <c r="A6" s="1435" t="s">
        <v>0</v>
      </c>
      <c r="B6" s="1435" t="s">
        <v>59</v>
      </c>
      <c r="C6" s="1435" t="s">
        <v>60</v>
      </c>
      <c r="D6" s="1435" t="s">
        <v>1614</v>
      </c>
      <c r="E6" s="1435" t="s">
        <v>1613</v>
      </c>
      <c r="F6" s="1400" t="s">
        <v>1612</v>
      </c>
      <c r="G6" s="879"/>
      <c r="H6" s="1402" t="s">
        <v>625</v>
      </c>
      <c r="I6" s="1403"/>
      <c r="J6" s="1398" t="s">
        <v>1264</v>
      </c>
      <c r="K6" s="1410" t="s">
        <v>170</v>
      </c>
      <c r="L6" s="1396" t="s">
        <v>50</v>
      </c>
    </row>
    <row r="7" spans="1:23" ht="23.2" customHeight="1" thickBot="1">
      <c r="A7" s="1436"/>
      <c r="B7" s="1436"/>
      <c r="C7" s="1436"/>
      <c r="D7" s="1436"/>
      <c r="E7" s="1436"/>
      <c r="F7" s="1401"/>
      <c r="G7" s="148"/>
      <c r="H7" s="793" t="s">
        <v>626</v>
      </c>
      <c r="I7" s="187" t="s">
        <v>627</v>
      </c>
      <c r="J7" s="1399"/>
      <c r="K7" s="1411"/>
      <c r="L7" s="1397"/>
    </row>
    <row r="8" spans="1:23" ht="27.85" customHeight="1" thickBot="1">
      <c r="A8" s="1450" t="s">
        <v>1663</v>
      </c>
      <c r="B8" s="1451"/>
      <c r="C8" s="1451"/>
      <c r="D8" s="1451"/>
      <c r="E8" s="1451"/>
      <c r="F8" s="1451"/>
      <c r="G8" s="1451"/>
      <c r="H8" s="1451"/>
      <c r="I8" s="1451"/>
      <c r="J8" s="1451"/>
      <c r="K8" s="1451"/>
      <c r="L8" s="204"/>
    </row>
    <row r="9" spans="1:23" ht="29.1" customHeight="1" thickBot="1">
      <c r="A9" s="1437" t="s">
        <v>1662</v>
      </c>
      <c r="B9" s="1438"/>
      <c r="C9" s="1438"/>
      <c r="D9" s="1438"/>
      <c r="E9" s="1438"/>
      <c r="F9" s="1438"/>
      <c r="G9" s="1438"/>
      <c r="H9" s="1438"/>
      <c r="I9" s="1438"/>
      <c r="J9" s="1438"/>
      <c r="K9" s="1382"/>
      <c r="L9" s="205"/>
      <c r="N9" s="590" t="s">
        <v>1566</v>
      </c>
      <c r="O9" s="880"/>
      <c r="P9" s="880"/>
      <c r="Q9" s="880"/>
      <c r="R9" s="880"/>
      <c r="S9" s="880"/>
      <c r="T9" s="880"/>
      <c r="U9" s="880"/>
      <c r="V9" s="880"/>
      <c r="W9" s="880"/>
    </row>
    <row r="10" spans="1:23" ht="24.1" customHeight="1">
      <c r="A10" s="1728"/>
      <c r="B10" s="1537" t="s">
        <v>1631</v>
      </c>
      <c r="C10" s="881" t="s">
        <v>1661</v>
      </c>
      <c r="D10" s="882" t="s">
        <v>1633</v>
      </c>
      <c r="E10" s="883" t="s">
        <v>642</v>
      </c>
      <c r="F10" s="882">
        <v>2</v>
      </c>
      <c r="H10" s="166">
        <v>1</v>
      </c>
      <c r="I10" s="883"/>
      <c r="J10" s="885">
        <v>213.17</v>
      </c>
      <c r="K10" s="582">
        <f t="shared" ref="K10:K37" si="0">J10*$K$2*((100-$K$1)/100)</f>
        <v>19185.3</v>
      </c>
      <c r="L10" s="886"/>
      <c r="N10" t="s">
        <v>1644</v>
      </c>
    </row>
    <row r="11" spans="1:23" ht="24.1" customHeight="1">
      <c r="A11" s="1729"/>
      <c r="B11" s="1538"/>
      <c r="C11" s="887" t="s">
        <v>1660</v>
      </c>
      <c r="D11" s="888" t="s">
        <v>1633</v>
      </c>
      <c r="E11" s="889" t="s">
        <v>642</v>
      </c>
      <c r="F11" s="888">
        <v>3</v>
      </c>
      <c r="H11" s="859">
        <v>1</v>
      </c>
      <c r="I11" s="889"/>
      <c r="J11" s="890">
        <v>248.47</v>
      </c>
      <c r="K11" s="891">
        <f t="shared" si="0"/>
        <v>22362.3</v>
      </c>
      <c r="L11" s="892"/>
      <c r="N11" s="556" t="s">
        <v>1642</v>
      </c>
    </row>
    <row r="12" spans="1:23" ht="24.1" customHeight="1">
      <c r="A12" s="1729"/>
      <c r="B12" s="1538"/>
      <c r="C12" s="887" t="s">
        <v>1659</v>
      </c>
      <c r="D12" s="888" t="s">
        <v>1633</v>
      </c>
      <c r="E12" s="889" t="s">
        <v>642</v>
      </c>
      <c r="F12" s="888">
        <v>4</v>
      </c>
      <c r="H12" s="859">
        <v>1</v>
      </c>
      <c r="I12" s="889"/>
      <c r="J12" s="890">
        <v>285.56</v>
      </c>
      <c r="K12" s="891">
        <f t="shared" si="0"/>
        <v>25700.400000000001</v>
      </c>
      <c r="L12" s="892"/>
      <c r="N12" t="s">
        <v>1562</v>
      </c>
    </row>
    <row r="13" spans="1:23" ht="24.1" customHeight="1">
      <c r="A13" s="1729"/>
      <c r="B13" s="1538"/>
      <c r="C13" s="887" t="s">
        <v>1658</v>
      </c>
      <c r="D13" s="888" t="s">
        <v>1633</v>
      </c>
      <c r="E13" s="889" t="s">
        <v>642</v>
      </c>
      <c r="F13" s="888">
        <v>5</v>
      </c>
      <c r="H13" s="859">
        <v>1</v>
      </c>
      <c r="I13" s="889"/>
      <c r="J13" s="890">
        <v>313.44</v>
      </c>
      <c r="K13" s="891">
        <f t="shared" si="0"/>
        <v>28209.599999999999</v>
      </c>
      <c r="L13" s="892"/>
      <c r="N13" s="556" t="s">
        <v>1657</v>
      </c>
    </row>
    <row r="14" spans="1:23" ht="24.1" customHeight="1">
      <c r="A14" s="1729"/>
      <c r="B14" s="1538"/>
      <c r="C14" s="887" t="s">
        <v>1656</v>
      </c>
      <c r="D14" s="888" t="s">
        <v>1633</v>
      </c>
      <c r="E14" s="889" t="s">
        <v>642</v>
      </c>
      <c r="F14" s="888">
        <v>6</v>
      </c>
      <c r="H14" s="859">
        <v>1</v>
      </c>
      <c r="I14" s="889"/>
      <c r="J14" s="890">
        <v>350.56</v>
      </c>
      <c r="K14" s="891">
        <f t="shared" si="0"/>
        <v>31550.400000000001</v>
      </c>
      <c r="L14" s="892"/>
      <c r="N14" s="556" t="s">
        <v>1637</v>
      </c>
    </row>
    <row r="15" spans="1:23" ht="24.1" customHeight="1">
      <c r="A15" s="1729"/>
      <c r="B15" s="1538"/>
      <c r="C15" s="887" t="s">
        <v>1655</v>
      </c>
      <c r="D15" s="888" t="s">
        <v>1633</v>
      </c>
      <c r="E15" s="889" t="s">
        <v>642</v>
      </c>
      <c r="F15" s="888">
        <v>7</v>
      </c>
      <c r="H15" s="859">
        <v>1</v>
      </c>
      <c r="I15" s="889"/>
      <c r="J15" s="890">
        <v>386.78</v>
      </c>
      <c r="K15" s="891">
        <f t="shared" si="0"/>
        <v>34810.199999999997</v>
      </c>
      <c r="L15" s="892"/>
      <c r="N15" s="556" t="s">
        <v>1635</v>
      </c>
    </row>
    <row r="16" spans="1:23" ht="24.1" customHeight="1" thickBot="1">
      <c r="A16" s="1729"/>
      <c r="B16" s="1588"/>
      <c r="C16" s="887" t="s">
        <v>1654</v>
      </c>
      <c r="D16" s="888" t="s">
        <v>1633</v>
      </c>
      <c r="E16" s="889" t="s">
        <v>642</v>
      </c>
      <c r="F16" s="888">
        <v>8</v>
      </c>
      <c r="H16" s="859">
        <v>1</v>
      </c>
      <c r="I16" s="889"/>
      <c r="J16" s="890">
        <v>414.61</v>
      </c>
      <c r="K16" s="891">
        <f t="shared" si="0"/>
        <v>37314.9</v>
      </c>
      <c r="L16" s="892"/>
      <c r="N16" s="556" t="s">
        <v>1632</v>
      </c>
    </row>
    <row r="17" spans="1:12" ht="24.1" customHeight="1">
      <c r="A17" s="1729"/>
      <c r="B17" s="1537" t="s">
        <v>1631</v>
      </c>
      <c r="C17" s="881" t="s">
        <v>1653</v>
      </c>
      <c r="D17" s="882" t="s">
        <v>1623</v>
      </c>
      <c r="E17" s="883" t="s">
        <v>642</v>
      </c>
      <c r="F17" s="882">
        <v>2</v>
      </c>
      <c r="H17" s="166">
        <v>1</v>
      </c>
      <c r="I17" s="883"/>
      <c r="J17" s="885">
        <v>213.17</v>
      </c>
      <c r="K17" s="582">
        <f t="shared" si="0"/>
        <v>19185.3</v>
      </c>
      <c r="L17" s="886"/>
    </row>
    <row r="18" spans="1:12" ht="24.1" customHeight="1">
      <c r="A18" s="1729"/>
      <c r="B18" s="1538"/>
      <c r="C18" s="887" t="s">
        <v>1652</v>
      </c>
      <c r="D18" s="888" t="s">
        <v>1623</v>
      </c>
      <c r="E18" s="889" t="s">
        <v>642</v>
      </c>
      <c r="F18" s="888">
        <v>3</v>
      </c>
      <c r="H18" s="859">
        <v>1</v>
      </c>
      <c r="I18" s="889"/>
      <c r="J18" s="890">
        <v>248.47</v>
      </c>
      <c r="K18" s="891">
        <f t="shared" si="0"/>
        <v>22362.3</v>
      </c>
      <c r="L18" s="892"/>
    </row>
    <row r="19" spans="1:12" ht="24.1" customHeight="1">
      <c r="A19" s="1729"/>
      <c r="B19" s="1538"/>
      <c r="C19" s="887" t="s">
        <v>1651</v>
      </c>
      <c r="D19" s="888" t="s">
        <v>1623</v>
      </c>
      <c r="E19" s="889" t="s">
        <v>642</v>
      </c>
      <c r="F19" s="888">
        <v>4</v>
      </c>
      <c r="H19" s="859">
        <v>1</v>
      </c>
      <c r="I19" s="889"/>
      <c r="J19" s="890">
        <v>285.56</v>
      </c>
      <c r="K19" s="891">
        <f t="shared" si="0"/>
        <v>25700.400000000001</v>
      </c>
      <c r="L19" s="892"/>
    </row>
    <row r="20" spans="1:12" ht="24.1" customHeight="1">
      <c r="A20" s="1729"/>
      <c r="B20" s="1538"/>
      <c r="C20" s="887" t="s">
        <v>1650</v>
      </c>
      <c r="D20" s="888" t="s">
        <v>1623</v>
      </c>
      <c r="E20" s="889" t="s">
        <v>642</v>
      </c>
      <c r="F20" s="888">
        <v>5</v>
      </c>
      <c r="H20" s="859">
        <v>1</v>
      </c>
      <c r="I20" s="889"/>
      <c r="J20" s="890">
        <v>313.44</v>
      </c>
      <c r="K20" s="891">
        <f t="shared" si="0"/>
        <v>28209.599999999999</v>
      </c>
      <c r="L20" s="892"/>
    </row>
    <row r="21" spans="1:12" ht="24.1" customHeight="1">
      <c r="A21" s="1729"/>
      <c r="B21" s="1538"/>
      <c r="C21" s="887" t="s">
        <v>1649</v>
      </c>
      <c r="D21" s="888" t="s">
        <v>1623</v>
      </c>
      <c r="E21" s="889" t="s">
        <v>642</v>
      </c>
      <c r="F21" s="888">
        <v>6</v>
      </c>
      <c r="H21" s="859">
        <v>1</v>
      </c>
      <c r="I21" s="889"/>
      <c r="J21" s="890">
        <v>350.56</v>
      </c>
      <c r="K21" s="891">
        <f t="shared" si="0"/>
        <v>31550.400000000001</v>
      </c>
      <c r="L21" s="892"/>
    </row>
    <row r="22" spans="1:12" ht="24.1" customHeight="1">
      <c r="A22" s="1729"/>
      <c r="B22" s="1538"/>
      <c r="C22" s="887" t="s">
        <v>1648</v>
      </c>
      <c r="D22" s="888" t="s">
        <v>1623</v>
      </c>
      <c r="E22" s="889" t="s">
        <v>642</v>
      </c>
      <c r="F22" s="888">
        <v>7</v>
      </c>
      <c r="H22" s="859">
        <v>1</v>
      </c>
      <c r="I22" s="889"/>
      <c r="J22" s="890">
        <v>386.78</v>
      </c>
      <c r="K22" s="891">
        <f t="shared" si="0"/>
        <v>34810.199999999997</v>
      </c>
      <c r="L22" s="892"/>
    </row>
    <row r="23" spans="1:12" ht="24.1" customHeight="1" thickBot="1">
      <c r="A23" s="1730"/>
      <c r="B23" s="1588"/>
      <c r="C23" s="887" t="s">
        <v>1647</v>
      </c>
      <c r="D23" s="888" t="s">
        <v>1623</v>
      </c>
      <c r="E23" s="889" t="s">
        <v>642</v>
      </c>
      <c r="F23" s="888">
        <v>8</v>
      </c>
      <c r="H23" s="859">
        <v>1</v>
      </c>
      <c r="I23" s="889"/>
      <c r="J23" s="890">
        <v>414.61</v>
      </c>
      <c r="K23" s="891">
        <f t="shared" si="0"/>
        <v>37314.9</v>
      </c>
      <c r="L23" s="892"/>
    </row>
    <row r="24" spans="1:12" ht="24.1" customHeight="1">
      <c r="A24" s="1728"/>
      <c r="B24" s="1537" t="s">
        <v>1631</v>
      </c>
      <c r="C24" s="881" t="s">
        <v>1995</v>
      </c>
      <c r="D24" s="882" t="s">
        <v>1548</v>
      </c>
      <c r="E24" s="883" t="s">
        <v>642</v>
      </c>
      <c r="F24" s="882">
        <v>2</v>
      </c>
      <c r="H24" s="166">
        <v>1</v>
      </c>
      <c r="I24" s="883"/>
      <c r="J24" s="885">
        <v>280.39</v>
      </c>
      <c r="K24" s="582">
        <f t="shared" si="0"/>
        <v>25235.1</v>
      </c>
      <c r="L24" s="886"/>
    </row>
    <row r="25" spans="1:12" ht="24.1" customHeight="1">
      <c r="A25" s="1729"/>
      <c r="B25" s="1538"/>
      <c r="C25" s="887" t="s">
        <v>1622</v>
      </c>
      <c r="D25" s="888" t="s">
        <v>1548</v>
      </c>
      <c r="E25" s="889" t="s">
        <v>642</v>
      </c>
      <c r="F25" s="888">
        <v>3</v>
      </c>
      <c r="H25" s="859">
        <v>1</v>
      </c>
      <c r="I25" s="889"/>
      <c r="J25" s="890">
        <v>315.69</v>
      </c>
      <c r="K25" s="891">
        <f t="shared" si="0"/>
        <v>28412.1</v>
      </c>
      <c r="L25" s="892"/>
    </row>
    <row r="26" spans="1:12" ht="24.1" customHeight="1">
      <c r="A26" s="1729"/>
      <c r="B26" s="1538"/>
      <c r="C26" s="887" t="s">
        <v>1996</v>
      </c>
      <c r="D26" s="888" t="s">
        <v>1548</v>
      </c>
      <c r="E26" s="889" t="s">
        <v>642</v>
      </c>
      <c r="F26" s="888">
        <v>4</v>
      </c>
      <c r="H26" s="859">
        <v>1</v>
      </c>
      <c r="I26" s="889"/>
      <c r="J26" s="890">
        <v>352.78</v>
      </c>
      <c r="K26" s="891">
        <f t="shared" si="0"/>
        <v>31750.199999999997</v>
      </c>
      <c r="L26" s="892"/>
    </row>
    <row r="27" spans="1:12" ht="24.1" customHeight="1">
      <c r="A27" s="1729"/>
      <c r="B27" s="1538"/>
      <c r="C27" s="887" t="s">
        <v>1997</v>
      </c>
      <c r="D27" s="888" t="s">
        <v>1548</v>
      </c>
      <c r="E27" s="889" t="s">
        <v>642</v>
      </c>
      <c r="F27" s="888">
        <v>5</v>
      </c>
      <c r="H27" s="859">
        <v>1</v>
      </c>
      <c r="I27" s="889"/>
      <c r="J27" s="890">
        <v>380.67</v>
      </c>
      <c r="K27" s="891">
        <f t="shared" si="0"/>
        <v>34260.300000000003</v>
      </c>
      <c r="L27" s="892"/>
    </row>
    <row r="28" spans="1:12" ht="24.1" customHeight="1">
      <c r="A28" s="1729"/>
      <c r="B28" s="1538"/>
      <c r="C28" s="887" t="s">
        <v>1998</v>
      </c>
      <c r="D28" s="888" t="s">
        <v>1548</v>
      </c>
      <c r="E28" s="889" t="s">
        <v>642</v>
      </c>
      <c r="F28" s="888">
        <v>6</v>
      </c>
      <c r="H28" s="859">
        <v>1</v>
      </c>
      <c r="I28" s="889"/>
      <c r="J28" s="890">
        <v>414.78</v>
      </c>
      <c r="K28" s="891">
        <f t="shared" si="0"/>
        <v>37330.199999999997</v>
      </c>
      <c r="L28" s="892"/>
    </row>
    <row r="29" spans="1:12" ht="24.1" customHeight="1">
      <c r="A29" s="1729"/>
      <c r="B29" s="1538"/>
      <c r="C29" s="887" t="s">
        <v>1999</v>
      </c>
      <c r="D29" s="888" t="s">
        <v>1548</v>
      </c>
      <c r="E29" s="889" t="s">
        <v>642</v>
      </c>
      <c r="F29" s="888">
        <v>7</v>
      </c>
      <c r="H29" s="859">
        <v>1</v>
      </c>
      <c r="I29" s="889"/>
      <c r="J29" s="890">
        <v>454</v>
      </c>
      <c r="K29" s="891">
        <f t="shared" si="0"/>
        <v>40860</v>
      </c>
      <c r="L29" s="892"/>
    </row>
    <row r="30" spans="1:12" ht="24.1" customHeight="1" thickBot="1">
      <c r="A30" s="1729"/>
      <c r="B30" s="1588"/>
      <c r="C30" s="887" t="s">
        <v>2000</v>
      </c>
      <c r="D30" s="888" t="s">
        <v>1548</v>
      </c>
      <c r="E30" s="889" t="s">
        <v>642</v>
      </c>
      <c r="F30" s="888">
        <v>8</v>
      </c>
      <c r="H30" s="859">
        <v>1</v>
      </c>
      <c r="I30" s="889"/>
      <c r="J30" s="890">
        <v>481.83</v>
      </c>
      <c r="K30" s="891">
        <f t="shared" si="0"/>
        <v>43364.7</v>
      </c>
      <c r="L30" s="892"/>
    </row>
    <row r="31" spans="1:12" ht="24.1" customHeight="1">
      <c r="A31" s="1729"/>
      <c r="B31" s="1537" t="s">
        <v>1631</v>
      </c>
      <c r="C31" s="881" t="s">
        <v>2001</v>
      </c>
      <c r="D31" s="882" t="s">
        <v>1529</v>
      </c>
      <c r="E31" s="883" t="s">
        <v>642</v>
      </c>
      <c r="F31" s="882">
        <v>2</v>
      </c>
      <c r="H31" s="166">
        <v>1</v>
      </c>
      <c r="I31" s="883"/>
      <c r="J31" s="885">
        <v>280.39</v>
      </c>
      <c r="K31" s="582">
        <f t="shared" si="0"/>
        <v>25235.1</v>
      </c>
      <c r="L31" s="886"/>
    </row>
    <row r="32" spans="1:12" ht="24.1" customHeight="1">
      <c r="A32" s="1729"/>
      <c r="B32" s="1538"/>
      <c r="C32" s="887" t="s">
        <v>2002</v>
      </c>
      <c r="D32" s="888" t="s">
        <v>1529</v>
      </c>
      <c r="E32" s="889" t="s">
        <v>642</v>
      </c>
      <c r="F32" s="888">
        <v>3</v>
      </c>
      <c r="H32" s="859">
        <v>1</v>
      </c>
      <c r="I32" s="889"/>
      <c r="J32" s="890">
        <v>315.69</v>
      </c>
      <c r="K32" s="891">
        <f t="shared" si="0"/>
        <v>28412.1</v>
      </c>
      <c r="L32" s="892"/>
    </row>
    <row r="33" spans="1:23" ht="24.1" customHeight="1">
      <c r="A33" s="1729"/>
      <c r="B33" s="1538"/>
      <c r="C33" s="887" t="s">
        <v>2003</v>
      </c>
      <c r="D33" s="888" t="s">
        <v>1529</v>
      </c>
      <c r="E33" s="889" t="s">
        <v>642</v>
      </c>
      <c r="F33" s="888">
        <v>4</v>
      </c>
      <c r="H33" s="859">
        <v>1</v>
      </c>
      <c r="I33" s="889"/>
      <c r="J33" s="890">
        <v>352.78</v>
      </c>
      <c r="K33" s="891">
        <f t="shared" si="0"/>
        <v>31750.199999999997</v>
      </c>
      <c r="L33" s="892"/>
    </row>
    <row r="34" spans="1:23" ht="24.1" customHeight="1">
      <c r="A34" s="1729"/>
      <c r="B34" s="1538"/>
      <c r="C34" s="887" t="s">
        <v>2004</v>
      </c>
      <c r="D34" s="888" t="s">
        <v>1529</v>
      </c>
      <c r="E34" s="889" t="s">
        <v>642</v>
      </c>
      <c r="F34" s="888">
        <v>5</v>
      </c>
      <c r="H34" s="859">
        <v>1</v>
      </c>
      <c r="I34" s="889"/>
      <c r="J34" s="890">
        <v>380.67</v>
      </c>
      <c r="K34" s="891">
        <f t="shared" si="0"/>
        <v>34260.300000000003</v>
      </c>
      <c r="L34" s="892"/>
    </row>
    <row r="35" spans="1:23" ht="24.1" customHeight="1">
      <c r="A35" s="1729"/>
      <c r="B35" s="1538"/>
      <c r="C35" s="887" t="s">
        <v>2005</v>
      </c>
      <c r="D35" s="888" t="s">
        <v>1529</v>
      </c>
      <c r="E35" s="889" t="s">
        <v>642</v>
      </c>
      <c r="F35" s="888">
        <v>6</v>
      </c>
      <c r="H35" s="859">
        <v>1</v>
      </c>
      <c r="I35" s="889"/>
      <c r="J35" s="890">
        <v>414.78</v>
      </c>
      <c r="K35" s="891">
        <f t="shared" si="0"/>
        <v>37330.199999999997</v>
      </c>
      <c r="L35" s="892"/>
    </row>
    <row r="36" spans="1:23" ht="24.1" customHeight="1">
      <c r="A36" s="1729"/>
      <c r="B36" s="1538"/>
      <c r="C36" s="887" t="s">
        <v>2006</v>
      </c>
      <c r="D36" s="888" t="s">
        <v>1529</v>
      </c>
      <c r="E36" s="889" t="s">
        <v>642</v>
      </c>
      <c r="F36" s="888">
        <v>7</v>
      </c>
      <c r="H36" s="859">
        <v>1</v>
      </c>
      <c r="I36" s="889"/>
      <c r="J36" s="890">
        <v>454</v>
      </c>
      <c r="K36" s="891">
        <f t="shared" si="0"/>
        <v>40860</v>
      </c>
      <c r="L36" s="892"/>
    </row>
    <row r="37" spans="1:23" ht="24.1" customHeight="1" thickBot="1">
      <c r="A37" s="1730"/>
      <c r="B37" s="1588"/>
      <c r="C37" s="887" t="s">
        <v>2007</v>
      </c>
      <c r="D37" s="888" t="s">
        <v>1529</v>
      </c>
      <c r="E37" s="889" t="s">
        <v>642</v>
      </c>
      <c r="F37" s="888">
        <v>8</v>
      </c>
      <c r="H37" s="859">
        <v>1</v>
      </c>
      <c r="I37" s="889"/>
      <c r="J37" s="890">
        <v>481.83</v>
      </c>
      <c r="K37" s="891">
        <f t="shared" si="0"/>
        <v>43364.7</v>
      </c>
      <c r="L37" s="892"/>
    </row>
    <row r="38" spans="1:23" ht="24.1" customHeight="1" thickBot="1">
      <c r="A38" s="1437" t="s">
        <v>1646</v>
      </c>
      <c r="B38" s="1438"/>
      <c r="C38" s="1438"/>
      <c r="D38" s="1438"/>
      <c r="E38" s="1438"/>
      <c r="F38" s="1438"/>
      <c r="G38" s="1438"/>
      <c r="H38" s="1438"/>
      <c r="I38" s="1438"/>
      <c r="J38" s="1438"/>
      <c r="K38" s="1382"/>
      <c r="L38" s="893"/>
      <c r="N38" s="590" t="s">
        <v>1566</v>
      </c>
      <c r="O38" s="880"/>
      <c r="P38" s="880"/>
      <c r="Q38" s="880"/>
      <c r="R38" s="880"/>
      <c r="S38" s="880"/>
      <c r="T38" s="880"/>
      <c r="U38" s="880"/>
      <c r="V38" s="880"/>
      <c r="W38" s="880"/>
    </row>
    <row r="39" spans="1:23" ht="24.1" customHeight="1">
      <c r="A39" s="1728"/>
      <c r="B39" s="1537" t="s">
        <v>1631</v>
      </c>
      <c r="C39" s="881" t="s">
        <v>1645</v>
      </c>
      <c r="D39" s="882" t="s">
        <v>1633</v>
      </c>
      <c r="E39" s="883" t="s">
        <v>642</v>
      </c>
      <c r="F39" s="882">
        <v>2</v>
      </c>
      <c r="H39" s="166">
        <v>1</v>
      </c>
      <c r="I39" s="883"/>
      <c r="J39" s="885">
        <v>227.96</v>
      </c>
      <c r="K39" s="582">
        <f t="shared" ref="K39:K66" si="1">J39*$K$2*((100-$K$1)/100)</f>
        <v>20516.400000000001</v>
      </c>
      <c r="L39" s="886"/>
      <c r="N39" t="s">
        <v>1644</v>
      </c>
    </row>
    <row r="40" spans="1:23" ht="24.1" customHeight="1">
      <c r="A40" s="1729"/>
      <c r="B40" s="1538"/>
      <c r="C40" s="887" t="s">
        <v>1643</v>
      </c>
      <c r="D40" s="888" t="s">
        <v>1633</v>
      </c>
      <c r="E40" s="889" t="s">
        <v>642</v>
      </c>
      <c r="F40" s="888">
        <v>3</v>
      </c>
      <c r="H40" s="859">
        <v>1</v>
      </c>
      <c r="I40" s="889"/>
      <c r="J40" s="890">
        <v>291.92</v>
      </c>
      <c r="K40" s="891">
        <f t="shared" si="1"/>
        <v>26272.800000000003</v>
      </c>
      <c r="L40" s="892"/>
      <c r="N40" s="556" t="s">
        <v>1642</v>
      </c>
    </row>
    <row r="41" spans="1:23" ht="24.1" customHeight="1">
      <c r="A41" s="1729"/>
      <c r="B41" s="1538"/>
      <c r="C41" s="887" t="s">
        <v>1641</v>
      </c>
      <c r="D41" s="888" t="s">
        <v>1633</v>
      </c>
      <c r="E41" s="889" t="s">
        <v>642</v>
      </c>
      <c r="F41" s="888">
        <v>4</v>
      </c>
      <c r="H41" s="859">
        <v>1</v>
      </c>
      <c r="I41" s="889"/>
      <c r="J41" s="890">
        <v>357.65</v>
      </c>
      <c r="K41" s="891">
        <f t="shared" si="1"/>
        <v>32188.499999999996</v>
      </c>
      <c r="L41" s="892"/>
      <c r="N41" t="s">
        <v>1562</v>
      </c>
    </row>
    <row r="42" spans="1:23" ht="24.1" customHeight="1">
      <c r="A42" s="1729"/>
      <c r="B42" s="1538"/>
      <c r="C42" s="887" t="s">
        <v>1640</v>
      </c>
      <c r="D42" s="888" t="s">
        <v>1633</v>
      </c>
      <c r="E42" s="889" t="s">
        <v>642</v>
      </c>
      <c r="F42" s="888">
        <v>5</v>
      </c>
      <c r="H42" s="859">
        <v>1</v>
      </c>
      <c r="I42" s="889"/>
      <c r="J42" s="890">
        <v>422.52</v>
      </c>
      <c r="K42" s="891">
        <f t="shared" si="1"/>
        <v>38026.799999999996</v>
      </c>
      <c r="L42" s="892"/>
      <c r="N42" s="556" t="s">
        <v>1639</v>
      </c>
    </row>
    <row r="43" spans="1:23" ht="24.1" customHeight="1">
      <c r="A43" s="1729"/>
      <c r="B43" s="1538"/>
      <c r="C43" s="887" t="s">
        <v>1638</v>
      </c>
      <c r="D43" s="888" t="s">
        <v>1633</v>
      </c>
      <c r="E43" s="889" t="s">
        <v>642</v>
      </c>
      <c r="F43" s="888">
        <v>6</v>
      </c>
      <c r="H43" s="859">
        <v>1</v>
      </c>
      <c r="I43" s="889"/>
      <c r="J43" s="890">
        <v>488.28</v>
      </c>
      <c r="K43" s="891">
        <f t="shared" si="1"/>
        <v>43945.2</v>
      </c>
      <c r="L43" s="892"/>
      <c r="N43" s="556" t="s">
        <v>1637</v>
      </c>
    </row>
    <row r="44" spans="1:23" ht="24.1" customHeight="1">
      <c r="A44" s="1729"/>
      <c r="B44" s="1538"/>
      <c r="C44" s="887" t="s">
        <v>1636</v>
      </c>
      <c r="D44" s="888" t="s">
        <v>1633</v>
      </c>
      <c r="E44" s="889" t="s">
        <v>642</v>
      </c>
      <c r="F44" s="888">
        <v>7</v>
      </c>
      <c r="H44" s="859">
        <v>1</v>
      </c>
      <c r="I44" s="889"/>
      <c r="J44" s="890">
        <v>553.15</v>
      </c>
      <c r="K44" s="891">
        <f t="shared" si="1"/>
        <v>49783.5</v>
      </c>
      <c r="L44" s="892"/>
      <c r="N44" s="556" t="s">
        <v>1635</v>
      </c>
    </row>
    <row r="45" spans="1:23" ht="24.1" customHeight="1" thickBot="1">
      <c r="A45" s="1729"/>
      <c r="B45" s="1538"/>
      <c r="C45" s="887" t="s">
        <v>1634</v>
      </c>
      <c r="D45" s="888" t="s">
        <v>1633</v>
      </c>
      <c r="E45" s="889" t="s">
        <v>642</v>
      </c>
      <c r="F45" s="888">
        <v>8</v>
      </c>
      <c r="H45" s="859">
        <v>1</v>
      </c>
      <c r="I45" s="889"/>
      <c r="J45" s="890">
        <v>617.97</v>
      </c>
      <c r="K45" s="891">
        <f t="shared" si="1"/>
        <v>55617.3</v>
      </c>
      <c r="L45" s="892"/>
      <c r="N45" s="556" t="s">
        <v>1632</v>
      </c>
    </row>
    <row r="46" spans="1:23" ht="24.1" customHeight="1">
      <c r="A46" s="1729"/>
      <c r="B46" s="1537" t="s">
        <v>1631</v>
      </c>
      <c r="C46" s="881" t="s">
        <v>1630</v>
      </c>
      <c r="D46" s="882" t="s">
        <v>1623</v>
      </c>
      <c r="E46" s="883" t="s">
        <v>642</v>
      </c>
      <c r="F46" s="882">
        <v>2</v>
      </c>
      <c r="H46" s="166">
        <v>1</v>
      </c>
      <c r="I46" s="883"/>
      <c r="J46" s="885">
        <v>227.96</v>
      </c>
      <c r="K46" s="582">
        <f t="shared" si="1"/>
        <v>20516.400000000001</v>
      </c>
      <c r="L46" s="886"/>
      <c r="N46"/>
    </row>
    <row r="47" spans="1:23" ht="24.1" customHeight="1">
      <c r="A47" s="1729"/>
      <c r="B47" s="1538"/>
      <c r="C47" s="887" t="s">
        <v>1629</v>
      </c>
      <c r="D47" s="888" t="s">
        <v>1623</v>
      </c>
      <c r="E47" s="889" t="s">
        <v>642</v>
      </c>
      <c r="F47" s="888">
        <v>3</v>
      </c>
      <c r="H47" s="859">
        <v>1</v>
      </c>
      <c r="I47" s="889"/>
      <c r="J47" s="890">
        <v>291.92</v>
      </c>
      <c r="K47" s="891">
        <f t="shared" si="1"/>
        <v>26272.800000000003</v>
      </c>
      <c r="L47" s="892"/>
      <c r="N47"/>
    </row>
    <row r="48" spans="1:23" ht="24.1" customHeight="1">
      <c r="A48" s="1729"/>
      <c r="B48" s="1538"/>
      <c r="C48" s="887" t="s">
        <v>1628</v>
      </c>
      <c r="D48" s="888" t="s">
        <v>1623</v>
      </c>
      <c r="E48" s="889" t="s">
        <v>642</v>
      </c>
      <c r="F48" s="888">
        <v>4</v>
      </c>
      <c r="H48" s="859">
        <v>1</v>
      </c>
      <c r="I48" s="889"/>
      <c r="J48" s="890">
        <v>357.65</v>
      </c>
      <c r="K48" s="891">
        <f t="shared" si="1"/>
        <v>32188.499999999996</v>
      </c>
      <c r="L48" s="892"/>
    </row>
    <row r="49" spans="1:12" ht="24.1" customHeight="1">
      <c r="A49" s="1729"/>
      <c r="B49" s="1538"/>
      <c r="C49" s="887" t="s">
        <v>1627</v>
      </c>
      <c r="D49" s="888" t="s">
        <v>1623</v>
      </c>
      <c r="E49" s="889" t="s">
        <v>642</v>
      </c>
      <c r="F49" s="888">
        <v>5</v>
      </c>
      <c r="H49" s="859">
        <v>1</v>
      </c>
      <c r="I49" s="889"/>
      <c r="J49" s="890">
        <v>422.52</v>
      </c>
      <c r="K49" s="891">
        <f t="shared" si="1"/>
        <v>38026.799999999996</v>
      </c>
      <c r="L49" s="892"/>
    </row>
    <row r="50" spans="1:12" ht="24.1" customHeight="1">
      <c r="A50" s="1729"/>
      <c r="B50" s="1538"/>
      <c r="C50" s="887" t="s">
        <v>1626</v>
      </c>
      <c r="D50" s="888" t="s">
        <v>1623</v>
      </c>
      <c r="E50" s="889" t="s">
        <v>642</v>
      </c>
      <c r="F50" s="888">
        <v>6</v>
      </c>
      <c r="H50" s="859">
        <v>1</v>
      </c>
      <c r="I50" s="889"/>
      <c r="J50" s="890">
        <v>488.28</v>
      </c>
      <c r="K50" s="891">
        <f t="shared" si="1"/>
        <v>43945.2</v>
      </c>
      <c r="L50" s="892"/>
    </row>
    <row r="51" spans="1:12" ht="24.1" customHeight="1">
      <c r="A51" s="1729"/>
      <c r="B51" s="1538"/>
      <c r="C51" s="887" t="s">
        <v>1625</v>
      </c>
      <c r="D51" s="888" t="s">
        <v>1623</v>
      </c>
      <c r="E51" s="889" t="s">
        <v>642</v>
      </c>
      <c r="F51" s="888">
        <v>7</v>
      </c>
      <c r="H51" s="859">
        <v>1</v>
      </c>
      <c r="I51" s="889"/>
      <c r="J51" s="890">
        <v>553.15</v>
      </c>
      <c r="K51" s="891">
        <f t="shared" si="1"/>
        <v>49783.5</v>
      </c>
      <c r="L51" s="892"/>
    </row>
    <row r="52" spans="1:12" ht="24.1" customHeight="1" thickBot="1">
      <c r="A52" s="1730"/>
      <c r="B52" s="1588"/>
      <c r="C52" s="894" t="s">
        <v>1624</v>
      </c>
      <c r="D52" s="895" t="s">
        <v>1623</v>
      </c>
      <c r="E52" s="896" t="s">
        <v>642</v>
      </c>
      <c r="F52" s="895">
        <v>8</v>
      </c>
      <c r="G52" s="897"/>
      <c r="H52" s="168">
        <v>1</v>
      </c>
      <c r="I52" s="896"/>
      <c r="J52" s="898">
        <v>617.97</v>
      </c>
      <c r="K52" s="571">
        <f t="shared" si="1"/>
        <v>55617.3</v>
      </c>
      <c r="L52" s="899"/>
    </row>
    <row r="53" spans="1:12" ht="24.1" customHeight="1">
      <c r="A53" s="1728"/>
      <c r="B53" s="1537" t="s">
        <v>1631</v>
      </c>
      <c r="C53" s="881" t="s">
        <v>2008</v>
      </c>
      <c r="D53" s="882" t="s">
        <v>1548</v>
      </c>
      <c r="E53" s="883" t="s">
        <v>642</v>
      </c>
      <c r="F53" s="882">
        <v>2</v>
      </c>
      <c r="H53" s="166">
        <v>1</v>
      </c>
      <c r="I53" s="883"/>
      <c r="J53" s="885">
        <v>238.52</v>
      </c>
      <c r="K53" s="582">
        <f t="shared" si="1"/>
        <v>21466.799999999999</v>
      </c>
      <c r="L53" s="886"/>
    </row>
    <row r="54" spans="1:12" ht="24.1" customHeight="1">
      <c r="A54" s="1729"/>
      <c r="B54" s="1538"/>
      <c r="C54" s="887" t="s">
        <v>2009</v>
      </c>
      <c r="D54" s="888" t="s">
        <v>1548</v>
      </c>
      <c r="E54" s="889" t="s">
        <v>642</v>
      </c>
      <c r="F54" s="888">
        <v>3</v>
      </c>
      <c r="H54" s="859">
        <v>1</v>
      </c>
      <c r="I54" s="889"/>
      <c r="J54" s="890">
        <v>302.47000000000003</v>
      </c>
      <c r="K54" s="891">
        <f t="shared" si="1"/>
        <v>27222.300000000003</v>
      </c>
      <c r="L54" s="892"/>
    </row>
    <row r="55" spans="1:12" ht="24.1" customHeight="1">
      <c r="A55" s="1729"/>
      <c r="B55" s="1538"/>
      <c r="C55" s="887" t="s">
        <v>2010</v>
      </c>
      <c r="D55" s="888" t="s">
        <v>1548</v>
      </c>
      <c r="E55" s="889" t="s">
        <v>642</v>
      </c>
      <c r="F55" s="888">
        <v>4</v>
      </c>
      <c r="H55" s="859">
        <v>1</v>
      </c>
      <c r="I55" s="889"/>
      <c r="J55" s="890">
        <v>368.21</v>
      </c>
      <c r="K55" s="891">
        <f t="shared" si="1"/>
        <v>33138.9</v>
      </c>
      <c r="L55" s="892"/>
    </row>
    <row r="56" spans="1:12" ht="24.1" customHeight="1">
      <c r="A56" s="1729"/>
      <c r="B56" s="1538"/>
      <c r="C56" s="887" t="s">
        <v>2011</v>
      </c>
      <c r="D56" s="888" t="s">
        <v>1548</v>
      </c>
      <c r="E56" s="889" t="s">
        <v>642</v>
      </c>
      <c r="F56" s="888">
        <v>5</v>
      </c>
      <c r="H56" s="859">
        <v>1</v>
      </c>
      <c r="I56" s="889"/>
      <c r="J56" s="890">
        <v>433.08</v>
      </c>
      <c r="K56" s="891">
        <f t="shared" si="1"/>
        <v>38977.199999999997</v>
      </c>
      <c r="L56" s="892"/>
    </row>
    <row r="57" spans="1:12" ht="24.1" customHeight="1">
      <c r="A57" s="1729"/>
      <c r="B57" s="1538"/>
      <c r="C57" s="887" t="s">
        <v>2012</v>
      </c>
      <c r="D57" s="888" t="s">
        <v>1548</v>
      </c>
      <c r="E57" s="889" t="s">
        <v>642</v>
      </c>
      <c r="F57" s="888">
        <v>6</v>
      </c>
      <c r="H57" s="859">
        <v>1</v>
      </c>
      <c r="I57" s="889"/>
      <c r="J57" s="890">
        <v>498.84</v>
      </c>
      <c r="K57" s="891">
        <f t="shared" si="1"/>
        <v>44895.6</v>
      </c>
      <c r="L57" s="892"/>
    </row>
    <row r="58" spans="1:12" ht="24.1" customHeight="1">
      <c r="A58" s="1729"/>
      <c r="B58" s="1538"/>
      <c r="C58" s="887" t="s">
        <v>2013</v>
      </c>
      <c r="D58" s="888" t="s">
        <v>1548</v>
      </c>
      <c r="E58" s="889" t="s">
        <v>642</v>
      </c>
      <c r="F58" s="888">
        <v>7</v>
      </c>
      <c r="H58" s="859">
        <v>1</v>
      </c>
      <c r="I58" s="889"/>
      <c r="J58" s="890">
        <v>563.71</v>
      </c>
      <c r="K58" s="891">
        <f t="shared" si="1"/>
        <v>50733.9</v>
      </c>
      <c r="L58" s="892"/>
    </row>
    <row r="59" spans="1:12" ht="24.1" customHeight="1" thickBot="1">
      <c r="A59" s="1729"/>
      <c r="B59" s="1538"/>
      <c r="C59" s="887" t="s">
        <v>2014</v>
      </c>
      <c r="D59" s="888" t="s">
        <v>1548</v>
      </c>
      <c r="E59" s="889" t="s">
        <v>642</v>
      </c>
      <c r="F59" s="888">
        <v>8</v>
      </c>
      <c r="H59" s="859">
        <v>1</v>
      </c>
      <c r="I59" s="889"/>
      <c r="J59" s="890">
        <v>628.52</v>
      </c>
      <c r="K59" s="891">
        <f t="shared" si="1"/>
        <v>56566.799999999996</v>
      </c>
      <c r="L59" s="899"/>
    </row>
    <row r="60" spans="1:12" ht="24.1" customHeight="1">
      <c r="A60" s="1729"/>
      <c r="B60" s="1537" t="s">
        <v>1631</v>
      </c>
      <c r="C60" s="881" t="s">
        <v>2015</v>
      </c>
      <c r="D60" s="882" t="s">
        <v>1529</v>
      </c>
      <c r="E60" s="883" t="s">
        <v>642</v>
      </c>
      <c r="F60" s="882">
        <v>2</v>
      </c>
      <c r="H60" s="166">
        <v>1</v>
      </c>
      <c r="I60" s="883"/>
      <c r="J60" s="885">
        <v>238.52</v>
      </c>
      <c r="K60" s="582">
        <f t="shared" si="1"/>
        <v>21466.799999999999</v>
      </c>
      <c r="L60" s="886"/>
    </row>
    <row r="61" spans="1:12" ht="24.1" customHeight="1">
      <c r="A61" s="1729"/>
      <c r="B61" s="1538"/>
      <c r="C61" s="887" t="s">
        <v>2016</v>
      </c>
      <c r="D61" s="888" t="s">
        <v>1529</v>
      </c>
      <c r="E61" s="889" t="s">
        <v>642</v>
      </c>
      <c r="F61" s="888">
        <v>3</v>
      </c>
      <c r="H61" s="859">
        <v>1</v>
      </c>
      <c r="I61" s="889"/>
      <c r="J61" s="890">
        <v>302.47000000000003</v>
      </c>
      <c r="K61" s="891">
        <f t="shared" si="1"/>
        <v>27222.300000000003</v>
      </c>
      <c r="L61" s="892"/>
    </row>
    <row r="62" spans="1:12" ht="24.1" customHeight="1">
      <c r="A62" s="1729"/>
      <c r="B62" s="1538"/>
      <c r="C62" s="887" t="s">
        <v>2017</v>
      </c>
      <c r="D62" s="888" t="s">
        <v>1529</v>
      </c>
      <c r="E62" s="889" t="s">
        <v>642</v>
      </c>
      <c r="F62" s="888">
        <v>4</v>
      </c>
      <c r="H62" s="859">
        <v>1</v>
      </c>
      <c r="I62" s="889"/>
      <c r="J62" s="890">
        <v>368.21</v>
      </c>
      <c r="K62" s="891">
        <f t="shared" si="1"/>
        <v>33138.9</v>
      </c>
      <c r="L62" s="892"/>
    </row>
    <row r="63" spans="1:12" ht="24.1" customHeight="1">
      <c r="A63" s="1729"/>
      <c r="B63" s="1538"/>
      <c r="C63" s="887" t="s">
        <v>2018</v>
      </c>
      <c r="D63" s="888" t="s">
        <v>1529</v>
      </c>
      <c r="E63" s="889" t="s">
        <v>642</v>
      </c>
      <c r="F63" s="888">
        <v>5</v>
      </c>
      <c r="H63" s="859">
        <v>1</v>
      </c>
      <c r="I63" s="889"/>
      <c r="J63" s="890">
        <v>433.08</v>
      </c>
      <c r="K63" s="891">
        <f t="shared" si="1"/>
        <v>38977.199999999997</v>
      </c>
      <c r="L63" s="892"/>
    </row>
    <row r="64" spans="1:12" ht="24.1" customHeight="1">
      <c r="A64" s="1729"/>
      <c r="B64" s="1538"/>
      <c r="C64" s="887" t="s">
        <v>2019</v>
      </c>
      <c r="D64" s="888" t="s">
        <v>1529</v>
      </c>
      <c r="E64" s="889" t="s">
        <v>642</v>
      </c>
      <c r="F64" s="888">
        <v>6</v>
      </c>
      <c r="H64" s="859">
        <v>1</v>
      </c>
      <c r="I64" s="889"/>
      <c r="J64" s="890">
        <v>498.84</v>
      </c>
      <c r="K64" s="891">
        <f t="shared" si="1"/>
        <v>44895.6</v>
      </c>
      <c r="L64" s="892"/>
    </row>
    <row r="65" spans="1:14" ht="24.1" customHeight="1">
      <c r="A65" s="1729"/>
      <c r="B65" s="1538"/>
      <c r="C65" s="887" t="s">
        <v>2020</v>
      </c>
      <c r="D65" s="888" t="s">
        <v>1529</v>
      </c>
      <c r="E65" s="889" t="s">
        <v>642</v>
      </c>
      <c r="F65" s="888">
        <v>7</v>
      </c>
      <c r="H65" s="859">
        <v>1</v>
      </c>
      <c r="I65" s="889"/>
      <c r="J65" s="890">
        <v>563.71</v>
      </c>
      <c r="K65" s="891">
        <f t="shared" si="1"/>
        <v>50733.9</v>
      </c>
      <c r="L65" s="892"/>
    </row>
    <row r="66" spans="1:14" ht="24.1" customHeight="1" thickBot="1">
      <c r="A66" s="1730"/>
      <c r="B66" s="1588"/>
      <c r="C66" s="894" t="s">
        <v>2021</v>
      </c>
      <c r="D66" s="895" t="s">
        <v>1529</v>
      </c>
      <c r="E66" s="896" t="s">
        <v>642</v>
      </c>
      <c r="F66" s="895">
        <v>8</v>
      </c>
      <c r="G66" s="897"/>
      <c r="H66" s="168">
        <v>1</v>
      </c>
      <c r="I66" s="896"/>
      <c r="J66" s="898">
        <v>628.52</v>
      </c>
      <c r="K66" s="571">
        <f t="shared" si="1"/>
        <v>56566.799999999996</v>
      </c>
      <c r="L66" s="899"/>
    </row>
    <row r="67" spans="1:14" ht="15.75" customHeight="1">
      <c r="A67" s="879"/>
      <c r="B67" s="855"/>
      <c r="C67" s="900"/>
      <c r="D67" s="901"/>
      <c r="E67" s="902"/>
      <c r="F67" s="901"/>
      <c r="I67" s="902"/>
      <c r="J67" s="903"/>
      <c r="K67" s="904"/>
    </row>
    <row r="68" spans="1:14" s="434" customFormat="1" ht="35.35" customHeight="1">
      <c r="A68" s="51" t="s">
        <v>1527</v>
      </c>
      <c r="B68" s="568"/>
      <c r="C68" s="569"/>
      <c r="D68" s="568"/>
      <c r="E68" s="567"/>
      <c r="F68" s="567"/>
      <c r="G68" s="566"/>
      <c r="H68" s="565"/>
      <c r="I68" s="564"/>
      <c r="J68" s="563"/>
      <c r="K68" s="562"/>
      <c r="L68" s="561"/>
      <c r="N68"/>
    </row>
    <row r="69" spans="1:14" ht="24.1" customHeight="1">
      <c r="A69" s="560" t="s">
        <v>1526</v>
      </c>
      <c r="N69"/>
    </row>
    <row r="70" spans="1:14" ht="13.6" customHeight="1">
      <c r="A70" s="593"/>
      <c r="B70" s="556" t="s">
        <v>1622</v>
      </c>
      <c r="N70"/>
    </row>
    <row r="71" spans="1:14" ht="13.6" customHeight="1">
      <c r="A71" s="559" t="s">
        <v>1621</v>
      </c>
      <c r="B71" s="909" t="s">
        <v>1620</v>
      </c>
      <c r="N71"/>
    </row>
    <row r="72" spans="1:14" ht="13.6" customHeight="1">
      <c r="A72" s="559" t="s">
        <v>1619</v>
      </c>
      <c r="B72" t="s">
        <v>1520</v>
      </c>
    </row>
    <row r="73" spans="1:14" ht="13.6" customHeight="1">
      <c r="A73" s="559"/>
      <c r="B73" t="s">
        <v>1618</v>
      </c>
    </row>
    <row r="74" spans="1:14" ht="13.6" customHeight="1">
      <c r="A74" s="559"/>
      <c r="B74" t="s">
        <v>1617</v>
      </c>
    </row>
    <row r="75" spans="1:14" ht="13.6" customHeight="1">
      <c r="A75" s="559" t="s">
        <v>1616</v>
      </c>
      <c r="B75" t="s">
        <v>1516</v>
      </c>
    </row>
    <row r="76" spans="1:14" ht="13.6" customHeight="1">
      <c r="A76" s="559">
        <v>3</v>
      </c>
      <c r="B76" t="s">
        <v>1515</v>
      </c>
    </row>
    <row r="77" spans="1:14" s="906" customFormat="1" ht="13.6" customHeight="1">
      <c r="A77" s="559">
        <v>15</v>
      </c>
      <c r="B77" t="s">
        <v>1514</v>
      </c>
      <c r="D77" s="48"/>
      <c r="E77" s="907"/>
      <c r="F77" s="907"/>
      <c r="G77" s="884"/>
      <c r="H77" s="175"/>
      <c r="I77" s="879"/>
      <c r="J77" s="908"/>
      <c r="K77" s="51"/>
      <c r="L77" s="905"/>
    </row>
    <row r="78" spans="1:14" s="906" customFormat="1" ht="13.6" customHeight="1">
      <c r="A78" s="559" t="s">
        <v>1511</v>
      </c>
      <c r="B78" t="s">
        <v>1615</v>
      </c>
      <c r="D78" s="48"/>
      <c r="E78" s="907"/>
      <c r="F78" s="907"/>
      <c r="G78" s="884"/>
      <c r="H78" s="175"/>
      <c r="I78" s="879"/>
      <c r="J78" s="908"/>
      <c r="K78" s="51"/>
      <c r="L78" s="905"/>
    </row>
    <row r="79" spans="1:14" s="906" customFormat="1" ht="13.6" customHeight="1">
      <c r="A79" s="592"/>
      <c r="B79"/>
      <c r="D79" s="48"/>
      <c r="E79" s="907"/>
      <c r="F79" s="907"/>
      <c r="G79" s="884"/>
      <c r="H79" s="175"/>
      <c r="I79" s="879"/>
      <c r="J79" s="908"/>
      <c r="K79" s="51"/>
      <c r="L79" s="905"/>
    </row>
    <row r="80" spans="1:14" s="906" customFormat="1" ht="13.6" customHeight="1">
      <c r="A80" s="592"/>
      <c r="B80"/>
      <c r="D80" s="48"/>
      <c r="E80" s="907"/>
      <c r="F80" s="907"/>
      <c r="G80" s="884"/>
      <c r="H80" s="175"/>
      <c r="I80" s="879"/>
      <c r="J80" s="908"/>
      <c r="K80" s="51"/>
      <c r="L80" s="905"/>
    </row>
    <row r="81" spans="1:12" s="906" customFormat="1" ht="13.6" customHeight="1">
      <c r="A81" s="592"/>
      <c r="B81" s="909"/>
      <c r="D81" s="48"/>
      <c r="E81" s="907"/>
      <c r="F81" s="907"/>
      <c r="G81" s="884"/>
      <c r="H81" s="175"/>
      <c r="I81" s="879"/>
      <c r="J81" s="908"/>
      <c r="K81" s="51"/>
      <c r="L81" s="905"/>
    </row>
    <row r="82" spans="1:12" s="906" customFormat="1" ht="13.6" customHeight="1">
      <c r="A82" s="592"/>
      <c r="B82" s="909"/>
      <c r="D82" s="48"/>
      <c r="E82" s="907"/>
      <c r="F82" s="907"/>
      <c r="G82" s="884"/>
      <c r="H82" s="175"/>
      <c r="I82" s="879"/>
      <c r="J82" s="908"/>
      <c r="K82" s="51"/>
      <c r="L82" s="905"/>
    </row>
    <row r="83" spans="1:12" s="906" customFormat="1" ht="13.6" customHeight="1">
      <c r="A83" s="558"/>
      <c r="B83" s="909"/>
      <c r="D83" s="48"/>
      <c r="E83" s="907"/>
      <c r="F83" s="907"/>
      <c r="G83" s="884"/>
      <c r="H83" s="175"/>
      <c r="I83" s="879"/>
      <c r="J83" s="908"/>
      <c r="K83" s="51"/>
      <c r="L83" s="905"/>
    </row>
    <row r="84" spans="1:12" s="906" customFormat="1" ht="13.6" customHeight="1">
      <c r="A84" s="558"/>
      <c r="B84" s="909"/>
      <c r="D84" s="48"/>
      <c r="E84" s="907"/>
      <c r="F84" s="907"/>
      <c r="G84" s="884"/>
      <c r="H84" s="175"/>
      <c r="I84" s="879"/>
      <c r="J84" s="908"/>
      <c r="K84" s="51"/>
      <c r="L84" s="905"/>
    </row>
    <row r="85" spans="1:12" s="906" customFormat="1" ht="13.6" customHeight="1">
      <c r="B85" s="557"/>
      <c r="D85" s="48"/>
      <c r="E85" s="907"/>
      <c r="F85" s="907"/>
      <c r="G85" s="884"/>
      <c r="H85" s="175"/>
      <c r="I85" s="879"/>
      <c r="J85" s="908"/>
      <c r="K85" s="51"/>
      <c r="L85" s="905"/>
    </row>
    <row r="86" spans="1:12" s="906" customFormat="1" ht="13.6" customHeight="1">
      <c r="B86" s="556"/>
      <c r="D86" s="48"/>
      <c r="E86" s="907"/>
      <c r="F86" s="907"/>
      <c r="G86" s="884"/>
      <c r="H86" s="175"/>
      <c r="I86" s="879"/>
      <c r="J86" s="908"/>
      <c r="K86" s="51"/>
      <c r="L86" s="905"/>
    </row>
    <row r="87" spans="1:12" s="906" customFormat="1" ht="13.6" customHeight="1">
      <c r="B87" s="558"/>
      <c r="D87" s="48"/>
      <c r="E87" s="907"/>
      <c r="F87" s="907"/>
      <c r="G87" s="884"/>
      <c r="H87" s="175"/>
      <c r="I87" s="879"/>
      <c r="J87" s="908"/>
      <c r="K87" s="51"/>
      <c r="L87" s="905"/>
    </row>
    <row r="88" spans="1:12" s="906" customFormat="1" ht="13.6" customHeight="1">
      <c r="B88" s="557"/>
      <c r="D88" s="48"/>
      <c r="E88" s="907"/>
      <c r="F88" s="907"/>
      <c r="G88" s="884"/>
      <c r="H88" s="175"/>
      <c r="I88" s="879"/>
      <c r="J88" s="908"/>
      <c r="K88" s="51"/>
      <c r="L88" s="905"/>
    </row>
    <row r="89" spans="1:12" s="906" customFormat="1" ht="13.6" customHeight="1">
      <c r="B89" s="556"/>
      <c r="D89" s="48"/>
      <c r="E89" s="907"/>
      <c r="F89" s="907"/>
      <c r="G89" s="884"/>
      <c r="H89" s="175"/>
      <c r="I89" s="879"/>
      <c r="J89" s="908"/>
      <c r="K89" s="51"/>
      <c r="L89" s="905"/>
    </row>
    <row r="90" spans="1:12" s="906" customFormat="1" ht="17.350000000000001" customHeight="1">
      <c r="B90" s="909"/>
      <c r="D90" s="48"/>
      <c r="E90" s="907"/>
      <c r="F90" s="907"/>
      <c r="G90" s="884"/>
      <c r="H90" s="175"/>
      <c r="I90" s="879"/>
      <c r="J90" s="908"/>
      <c r="K90" s="51"/>
      <c r="L90" s="905"/>
    </row>
    <row r="91" spans="1:12" ht="24.1" customHeight="1">
      <c r="B91" s="878"/>
    </row>
    <row r="92" spans="1:12" ht="24.1" customHeight="1">
      <c r="B92" s="878"/>
    </row>
    <row r="93" spans="1:12" ht="24.1" customHeight="1">
      <c r="B93" s="878"/>
    </row>
    <row r="94" spans="1:12" ht="24.1" customHeight="1">
      <c r="B94" s="878"/>
    </row>
    <row r="95" spans="1:12" ht="24.1" customHeight="1">
      <c r="B95" s="878"/>
    </row>
    <row r="96" spans="1:12" ht="24.1" customHeight="1">
      <c r="B96" s="878"/>
    </row>
    <row r="97" spans="1:23" s="906" customFormat="1" ht="24.1" customHeight="1">
      <c r="A97" s="878"/>
      <c r="B97" s="878"/>
      <c r="D97" s="48"/>
      <c r="E97" s="907"/>
      <c r="F97" s="907"/>
      <c r="G97" s="884"/>
      <c r="H97" s="175"/>
      <c r="I97" s="879"/>
      <c r="J97" s="908"/>
      <c r="K97" s="51"/>
      <c r="L97" s="905"/>
      <c r="M97" s="878"/>
      <c r="N97" s="878"/>
      <c r="O97" s="878"/>
      <c r="P97" s="878"/>
      <c r="Q97" s="878"/>
      <c r="R97" s="878"/>
      <c r="S97" s="878"/>
      <c r="T97" s="878"/>
      <c r="U97" s="878"/>
      <c r="V97" s="878"/>
      <c r="W97" s="878"/>
    </row>
    <row r="98" spans="1:23" s="906" customFormat="1" ht="24.1" customHeight="1">
      <c r="A98" s="878"/>
      <c r="B98" s="878"/>
      <c r="D98" s="48"/>
      <c r="E98" s="907"/>
      <c r="F98" s="907"/>
      <c r="G98" s="884"/>
      <c r="H98" s="175"/>
      <c r="I98" s="879"/>
      <c r="J98" s="908"/>
      <c r="K98" s="51"/>
      <c r="L98" s="905"/>
      <c r="M98" s="878"/>
      <c r="N98" s="878"/>
      <c r="O98" s="878"/>
      <c r="P98" s="878"/>
      <c r="Q98" s="878"/>
      <c r="R98" s="878"/>
      <c r="S98" s="878"/>
      <c r="T98" s="878"/>
      <c r="U98" s="878"/>
      <c r="V98" s="878"/>
      <c r="W98" s="878"/>
    </row>
    <row r="99" spans="1:23" s="906" customFormat="1" ht="24.1" customHeight="1">
      <c r="A99" s="878"/>
      <c r="B99" s="48"/>
      <c r="D99" s="48"/>
      <c r="E99" s="907"/>
      <c r="F99" s="907"/>
      <c r="G99" s="884"/>
      <c r="H99" s="175"/>
      <c r="I99" s="879"/>
      <c r="J99" s="908"/>
      <c r="K99" s="51"/>
      <c r="L99" s="905"/>
      <c r="M99" s="878"/>
      <c r="N99" s="878"/>
      <c r="O99" s="878"/>
      <c r="P99" s="878"/>
      <c r="Q99" s="878"/>
      <c r="R99" s="878"/>
      <c r="S99" s="878"/>
      <c r="T99" s="878"/>
      <c r="U99" s="878"/>
      <c r="V99" s="878"/>
      <c r="W99" s="878"/>
    </row>
    <row r="100" spans="1:23" s="906" customFormat="1" ht="24.1" customHeight="1">
      <c r="A100" s="878"/>
      <c r="B100" s="48"/>
      <c r="D100" s="48"/>
      <c r="E100" s="907"/>
      <c r="F100" s="907"/>
      <c r="G100" s="884"/>
      <c r="H100" s="175"/>
      <c r="I100" s="879"/>
      <c r="J100" s="908"/>
      <c r="K100" s="51"/>
      <c r="L100" s="905"/>
      <c r="M100" s="878"/>
      <c r="N100" s="878"/>
      <c r="O100" s="878"/>
      <c r="P100" s="878"/>
      <c r="Q100" s="878"/>
      <c r="R100" s="878"/>
      <c r="S100" s="878"/>
      <c r="T100" s="878"/>
      <c r="U100" s="878"/>
      <c r="V100" s="878"/>
      <c r="W100" s="878"/>
    </row>
    <row r="101" spans="1:23" s="906" customFormat="1" ht="24.1" customHeight="1">
      <c r="A101" s="878"/>
      <c r="B101" s="48"/>
      <c r="D101" s="48"/>
      <c r="E101" s="907"/>
      <c r="F101" s="907"/>
      <c r="G101" s="884"/>
      <c r="H101" s="175"/>
      <c r="I101" s="879"/>
      <c r="J101" s="908"/>
      <c r="K101" s="51"/>
      <c r="L101" s="905"/>
      <c r="M101" s="878"/>
      <c r="N101" s="878"/>
      <c r="O101" s="878"/>
      <c r="P101" s="878"/>
      <c r="Q101" s="878"/>
      <c r="R101" s="878"/>
      <c r="S101" s="878"/>
      <c r="T101" s="878"/>
      <c r="U101" s="878"/>
      <c r="V101" s="878"/>
      <c r="W101" s="878"/>
    </row>
    <row r="102" spans="1:23" s="906" customFormat="1" ht="24.1" customHeight="1">
      <c r="A102" s="878"/>
      <c r="B102" s="48"/>
      <c r="D102" s="48"/>
      <c r="E102" s="907"/>
      <c r="F102" s="907"/>
      <c r="G102" s="884"/>
      <c r="H102" s="175"/>
      <c r="I102" s="879"/>
      <c r="J102" s="908"/>
      <c r="K102" s="51"/>
      <c r="L102" s="905"/>
      <c r="M102" s="878"/>
      <c r="N102" s="878"/>
      <c r="O102" s="878"/>
      <c r="P102" s="878"/>
      <c r="Q102" s="878"/>
      <c r="R102" s="878"/>
      <c r="S102" s="878"/>
      <c r="T102" s="878"/>
      <c r="U102" s="878"/>
      <c r="V102" s="878"/>
      <c r="W102" s="878"/>
    </row>
    <row r="103" spans="1:23" s="906" customFormat="1" ht="24.1" customHeight="1">
      <c r="A103" s="878"/>
      <c r="B103" s="48"/>
      <c r="D103" s="48"/>
      <c r="E103" s="907"/>
      <c r="F103" s="907"/>
      <c r="G103" s="884"/>
      <c r="H103" s="175"/>
      <c r="I103" s="879"/>
      <c r="J103" s="908"/>
      <c r="K103" s="51"/>
      <c r="L103" s="905"/>
      <c r="M103" s="878"/>
      <c r="N103" s="878"/>
      <c r="O103" s="878"/>
      <c r="P103" s="878"/>
      <c r="Q103" s="878"/>
      <c r="R103" s="878"/>
      <c r="S103" s="878"/>
      <c r="T103" s="878"/>
      <c r="U103" s="878"/>
      <c r="V103" s="878"/>
      <c r="W103" s="878"/>
    </row>
    <row r="104" spans="1:23" s="906" customFormat="1" ht="24.1" customHeight="1">
      <c r="A104" s="878"/>
      <c r="B104" s="48"/>
      <c r="D104" s="48"/>
      <c r="E104" s="907"/>
      <c r="F104" s="907"/>
      <c r="G104" s="884"/>
      <c r="H104" s="175"/>
      <c r="I104" s="879"/>
      <c r="J104" s="908"/>
      <c r="K104" s="51"/>
      <c r="L104" s="905"/>
      <c r="M104" s="878"/>
      <c r="N104" s="878"/>
      <c r="O104" s="878"/>
      <c r="P104" s="878"/>
      <c r="Q104" s="878"/>
      <c r="R104" s="878"/>
      <c r="S104" s="878"/>
      <c r="T104" s="878"/>
      <c r="U104" s="878"/>
      <c r="V104" s="878"/>
      <c r="W104" s="878"/>
    </row>
    <row r="105" spans="1:23" s="906" customFormat="1" ht="24.1" customHeight="1">
      <c r="A105" s="878"/>
      <c r="B105" s="48"/>
      <c r="D105" s="48"/>
      <c r="E105" s="907"/>
      <c r="F105" s="907"/>
      <c r="G105" s="884"/>
      <c r="H105" s="175"/>
      <c r="I105" s="879"/>
      <c r="J105" s="908"/>
      <c r="K105" s="51"/>
      <c r="L105" s="905"/>
      <c r="M105" s="878"/>
      <c r="N105" s="878"/>
      <c r="O105" s="878"/>
      <c r="P105" s="878"/>
      <c r="Q105" s="878"/>
      <c r="R105" s="878"/>
      <c r="S105" s="878"/>
      <c r="T105" s="878"/>
      <c r="U105" s="878"/>
      <c r="V105" s="878"/>
      <c r="W105" s="878"/>
    </row>
    <row r="106" spans="1:23" s="906" customFormat="1" ht="24.1" customHeight="1">
      <c r="A106" s="878"/>
      <c r="B106" s="48"/>
      <c r="D106" s="48"/>
      <c r="E106" s="907"/>
      <c r="F106" s="907"/>
      <c r="G106" s="884"/>
      <c r="H106" s="175"/>
      <c r="I106" s="879"/>
      <c r="J106" s="908"/>
      <c r="K106" s="51"/>
      <c r="L106" s="905"/>
      <c r="M106" s="878"/>
      <c r="N106" s="878"/>
      <c r="O106" s="878"/>
      <c r="P106" s="878"/>
      <c r="Q106" s="878"/>
      <c r="R106" s="878"/>
      <c r="S106" s="878"/>
      <c r="T106" s="878"/>
      <c r="U106" s="878"/>
      <c r="V106" s="878"/>
      <c r="W106" s="878"/>
    </row>
    <row r="107" spans="1:23" s="906" customFormat="1" ht="24.1" customHeight="1">
      <c r="A107" s="878"/>
      <c r="B107" s="48"/>
      <c r="D107" s="48"/>
      <c r="E107" s="907"/>
      <c r="F107" s="907"/>
      <c r="G107" s="884"/>
      <c r="H107" s="175"/>
      <c r="I107" s="879"/>
      <c r="J107" s="908"/>
      <c r="K107" s="51"/>
      <c r="L107" s="905"/>
      <c r="M107" s="878"/>
      <c r="N107" s="878"/>
      <c r="O107" s="878"/>
      <c r="P107" s="878"/>
      <c r="Q107" s="878"/>
      <c r="R107" s="878"/>
      <c r="S107" s="878"/>
      <c r="T107" s="878"/>
      <c r="U107" s="878"/>
      <c r="V107" s="878"/>
      <c r="W107" s="878"/>
    </row>
    <row r="108" spans="1:23" s="906" customFormat="1" ht="24.1" customHeight="1">
      <c r="A108" s="878"/>
      <c r="B108" s="48"/>
      <c r="D108" s="48"/>
      <c r="E108" s="907"/>
      <c r="F108" s="907"/>
      <c r="G108" s="884"/>
      <c r="H108" s="175"/>
      <c r="I108" s="879"/>
      <c r="J108" s="908"/>
      <c r="K108" s="51"/>
      <c r="L108" s="905"/>
      <c r="M108" s="878"/>
      <c r="N108" s="878"/>
      <c r="O108" s="878"/>
      <c r="P108" s="878"/>
      <c r="Q108" s="878"/>
      <c r="R108" s="878"/>
      <c r="S108" s="878"/>
      <c r="T108" s="878"/>
      <c r="U108" s="878"/>
      <c r="V108" s="878"/>
      <c r="W108" s="878"/>
    </row>
    <row r="109" spans="1:23" s="906" customFormat="1" ht="24.1" customHeight="1">
      <c r="A109" s="878"/>
      <c r="B109" s="48"/>
      <c r="D109" s="48"/>
      <c r="E109" s="907"/>
      <c r="F109" s="907"/>
      <c r="G109" s="884"/>
      <c r="H109" s="175"/>
      <c r="I109" s="879"/>
      <c r="J109" s="908"/>
      <c r="K109" s="51"/>
      <c r="L109" s="905"/>
      <c r="M109" s="878"/>
      <c r="N109" s="878"/>
      <c r="O109" s="878"/>
      <c r="P109" s="878"/>
      <c r="Q109" s="878"/>
      <c r="R109" s="878"/>
      <c r="S109" s="878"/>
      <c r="T109" s="878"/>
      <c r="U109" s="878"/>
      <c r="V109" s="878"/>
      <c r="W109" s="878"/>
    </row>
    <row r="110" spans="1:23" s="906" customFormat="1" ht="24.1" customHeight="1">
      <c r="A110" s="878"/>
      <c r="B110" s="48"/>
      <c r="D110" s="48"/>
      <c r="E110" s="907"/>
      <c r="F110" s="907"/>
      <c r="G110" s="884"/>
      <c r="H110" s="175"/>
      <c r="I110" s="879"/>
      <c r="J110" s="908"/>
      <c r="K110" s="51"/>
      <c r="L110" s="905"/>
      <c r="M110" s="878"/>
      <c r="N110" s="878"/>
      <c r="O110" s="878"/>
      <c r="P110" s="878"/>
      <c r="Q110" s="878"/>
      <c r="R110" s="878"/>
      <c r="S110" s="878"/>
      <c r="T110" s="878"/>
      <c r="U110" s="878"/>
      <c r="V110" s="878"/>
      <c r="W110" s="878"/>
    </row>
    <row r="111" spans="1:23" s="906" customFormat="1" ht="24.1" customHeight="1">
      <c r="A111" s="878"/>
      <c r="B111" s="48"/>
      <c r="D111" s="48"/>
      <c r="E111" s="907"/>
      <c r="F111" s="907"/>
      <c r="G111" s="884"/>
      <c r="H111" s="175"/>
      <c r="I111" s="879"/>
      <c r="J111" s="908"/>
      <c r="K111" s="51"/>
      <c r="L111" s="905"/>
      <c r="M111" s="878"/>
      <c r="N111" s="878"/>
      <c r="O111" s="878"/>
      <c r="P111" s="878"/>
      <c r="Q111" s="878"/>
      <c r="R111" s="878"/>
      <c r="S111" s="878"/>
      <c r="T111" s="878"/>
      <c r="U111" s="878"/>
      <c r="V111" s="878"/>
      <c r="W111" s="878"/>
    </row>
    <row r="112" spans="1:23" s="906" customFormat="1" ht="24.1" customHeight="1">
      <c r="A112" s="878"/>
      <c r="B112" s="48"/>
      <c r="D112" s="48"/>
      <c r="E112" s="907"/>
      <c r="F112" s="907"/>
      <c r="G112" s="884"/>
      <c r="H112" s="175"/>
      <c r="I112" s="879"/>
      <c r="J112" s="908"/>
      <c r="K112" s="51"/>
      <c r="L112" s="905"/>
      <c r="M112" s="878"/>
      <c r="N112" s="878"/>
      <c r="O112" s="878"/>
      <c r="P112" s="878"/>
      <c r="Q112" s="878"/>
      <c r="R112" s="878"/>
      <c r="S112" s="878"/>
      <c r="T112" s="878"/>
      <c r="U112" s="878"/>
      <c r="V112" s="878"/>
      <c r="W112" s="878"/>
    </row>
    <row r="113" ht="24.1" customHeight="1"/>
    <row r="114" ht="24.1" customHeight="1"/>
    <row r="115" ht="24.1" customHeight="1"/>
    <row r="116" ht="24.1" customHeight="1"/>
    <row r="117" ht="24.1" customHeight="1"/>
    <row r="118" ht="24.1" customHeight="1"/>
    <row r="119" ht="24.1" customHeight="1"/>
    <row r="120" ht="24.1" customHeight="1"/>
    <row r="121" ht="24.1" customHeight="1"/>
    <row r="122" ht="24.1" customHeight="1"/>
    <row r="123" ht="24.1" customHeight="1"/>
    <row r="124" ht="24.1" customHeight="1"/>
    <row r="125" ht="24.1" customHeight="1"/>
    <row r="126" ht="24.1" customHeight="1"/>
    <row r="127" ht="24.1" customHeight="1"/>
    <row r="128" ht="24.1" customHeight="1"/>
    <row r="129" ht="24.1" customHeight="1"/>
    <row r="130" ht="24.1" customHeight="1"/>
    <row r="131" ht="24.1" customHeight="1"/>
    <row r="132" ht="24.1" customHeight="1"/>
    <row r="133" ht="24.1" customHeight="1"/>
    <row r="134" ht="24.1" customHeight="1"/>
    <row r="135" ht="24.1" customHeight="1"/>
    <row r="136" ht="24.1" customHeight="1"/>
    <row r="137" ht="24.1" customHeight="1"/>
    <row r="138" ht="24.1" customHeight="1"/>
    <row r="139" ht="24.1" customHeight="1"/>
    <row r="140" ht="24.1" customHeight="1"/>
    <row r="141" ht="24.1" customHeight="1"/>
    <row r="142" ht="24.1" customHeight="1"/>
    <row r="143" ht="24.1" customHeight="1"/>
    <row r="144" ht="24.1" customHeight="1"/>
    <row r="145" ht="24.1" customHeight="1"/>
    <row r="146" ht="24.1" customHeight="1"/>
    <row r="147" ht="24.1" customHeight="1"/>
    <row r="148" ht="24.1" customHeight="1"/>
    <row r="149" ht="24.1" customHeight="1"/>
    <row r="150" ht="24.1" customHeight="1"/>
    <row r="151" ht="24.1" customHeight="1"/>
    <row r="152" ht="24.1" customHeight="1"/>
    <row r="153" ht="24.1" customHeight="1"/>
    <row r="154" ht="24.1" customHeight="1"/>
    <row r="155" ht="24.1" customHeight="1"/>
    <row r="156" ht="24.1" customHeight="1"/>
    <row r="157" ht="24.1" customHeight="1"/>
    <row r="158" ht="24.1" customHeight="1"/>
    <row r="159" ht="24.1" customHeight="1"/>
    <row r="160" ht="24.1" customHeight="1"/>
    <row r="161" ht="24.1" customHeight="1"/>
    <row r="162" ht="24.1" customHeight="1"/>
    <row r="163" ht="24.1" customHeight="1"/>
    <row r="164" ht="24.1" customHeight="1"/>
    <row r="165" ht="24.1" customHeight="1"/>
    <row r="166" ht="24.1" customHeight="1"/>
    <row r="167" ht="24.1" customHeight="1"/>
    <row r="168" ht="24.1" customHeight="1"/>
    <row r="169" ht="24.1" customHeight="1"/>
    <row r="170" ht="24.1" customHeight="1"/>
    <row r="171" ht="24.1" customHeight="1"/>
    <row r="172" ht="24.1" customHeight="1"/>
    <row r="173" ht="24.1" customHeight="1"/>
    <row r="174" ht="24.1" customHeight="1"/>
    <row r="175" ht="24.1" customHeight="1"/>
    <row r="176" ht="24.1" customHeight="1"/>
    <row r="177" ht="24.1" customHeight="1"/>
    <row r="178" ht="24.1" customHeight="1"/>
    <row r="179" ht="24.1" customHeight="1"/>
    <row r="180" ht="24.1" customHeight="1"/>
    <row r="181" ht="24.1" customHeight="1"/>
    <row r="182" ht="24.1" customHeight="1"/>
    <row r="183" ht="24.1" customHeight="1"/>
    <row r="184" ht="24.1" customHeight="1"/>
    <row r="185" ht="24.1" customHeight="1"/>
    <row r="186" ht="24.1" customHeight="1"/>
    <row r="187" ht="24.1" customHeight="1"/>
    <row r="188" ht="24.1" customHeight="1"/>
    <row r="189" ht="24.1" customHeight="1"/>
    <row r="190" ht="24.1" customHeight="1"/>
    <row r="191" ht="24.1" customHeight="1"/>
    <row r="192" ht="24.1" customHeight="1"/>
    <row r="193" ht="24.1" customHeight="1"/>
    <row r="194" ht="24.1" customHeight="1"/>
    <row r="195" ht="24.1" customHeight="1"/>
    <row r="196" ht="24.1" customHeight="1"/>
    <row r="197" ht="24.1" customHeight="1"/>
    <row r="198" ht="24.1" customHeight="1"/>
    <row r="199" ht="24.1" customHeight="1"/>
    <row r="200" ht="24.1" customHeight="1"/>
    <row r="201" ht="24.1" customHeight="1"/>
    <row r="202" ht="24.1" customHeight="1"/>
    <row r="203" ht="24.1" customHeight="1"/>
    <row r="204" ht="24.1" customHeight="1"/>
    <row r="205" ht="24.1" customHeight="1"/>
    <row r="206" ht="24.1" customHeight="1"/>
    <row r="207" ht="24.1" customHeight="1"/>
    <row r="208" ht="24.1" customHeight="1"/>
    <row r="209" ht="24.1" customHeight="1"/>
    <row r="210" ht="24.1" customHeight="1"/>
    <row r="211" ht="24.1" customHeight="1"/>
    <row r="212" ht="24.1" customHeight="1"/>
    <row r="213" ht="24.1" customHeight="1"/>
    <row r="214" ht="24.1" customHeight="1"/>
    <row r="215" ht="24.1" customHeight="1"/>
    <row r="216" ht="24.1" customHeight="1"/>
    <row r="217" ht="24.1" customHeight="1"/>
    <row r="218" ht="24.1" customHeight="1"/>
    <row r="219" ht="24.1" customHeight="1"/>
    <row r="220" ht="24.1" customHeight="1"/>
    <row r="221" ht="24.1" customHeight="1"/>
    <row r="222" ht="24.1" customHeight="1"/>
    <row r="223" ht="24.1" customHeight="1"/>
    <row r="224" ht="24.1" customHeight="1"/>
    <row r="225" ht="24.1" customHeight="1"/>
    <row r="226" ht="24.1" customHeight="1"/>
    <row r="227" ht="24.1" customHeight="1"/>
    <row r="228" ht="24.1" customHeight="1"/>
    <row r="229" ht="24.1" customHeight="1"/>
    <row r="230" ht="24.1" customHeight="1"/>
    <row r="231" ht="24.1" customHeight="1"/>
    <row r="232" ht="24.1" customHeight="1"/>
    <row r="233" ht="24.1" customHeight="1"/>
    <row r="234" ht="24.1" customHeight="1"/>
    <row r="235" ht="24.1" customHeight="1"/>
    <row r="236" ht="24.1" customHeight="1"/>
    <row r="237" ht="24.1" customHeight="1"/>
    <row r="238" ht="24.1" customHeight="1"/>
    <row r="239" ht="24.1" customHeight="1"/>
    <row r="240" ht="24.1" customHeight="1"/>
    <row r="241" ht="24.1" customHeight="1"/>
    <row r="242" ht="24.1" customHeight="1"/>
    <row r="243" ht="24.1" customHeight="1"/>
    <row r="244" ht="24.1" customHeight="1"/>
    <row r="245" ht="24.1" customHeight="1"/>
    <row r="246" ht="24.1" customHeight="1"/>
    <row r="247" ht="24.1" customHeight="1"/>
    <row r="248" ht="24.1" customHeight="1"/>
    <row r="249" ht="24.1" customHeight="1"/>
    <row r="250" ht="24.1" customHeight="1"/>
    <row r="251" ht="24.1" customHeight="1"/>
    <row r="252" ht="24.1" customHeight="1"/>
    <row r="253" ht="24.1" customHeight="1"/>
    <row r="254" ht="24.1" customHeight="1"/>
    <row r="255" ht="24.1" customHeight="1"/>
    <row r="256" ht="24.1" customHeight="1"/>
    <row r="257" ht="24.1" customHeight="1"/>
    <row r="258" ht="24.1" customHeight="1"/>
    <row r="259" ht="24.1" customHeight="1"/>
    <row r="260" ht="24.1" customHeight="1"/>
    <row r="261" ht="24.1" customHeight="1"/>
    <row r="262" ht="24.1" customHeight="1"/>
    <row r="263" ht="24.1" customHeight="1"/>
    <row r="264" ht="24.1" customHeight="1"/>
    <row r="265" ht="24.1" customHeight="1"/>
    <row r="266" ht="24.1" customHeight="1"/>
    <row r="267" ht="24.1" customHeight="1"/>
    <row r="268" ht="24.1" customHeight="1"/>
    <row r="269" ht="24.1" customHeight="1"/>
    <row r="270" ht="24.1" customHeight="1"/>
    <row r="271" ht="24.1" customHeight="1"/>
    <row r="272" ht="24.1" customHeight="1"/>
    <row r="273" ht="24.1" customHeight="1"/>
    <row r="274" ht="24.1" customHeight="1"/>
    <row r="275" ht="24.1" customHeight="1"/>
    <row r="276" ht="24.1" customHeight="1"/>
    <row r="277" ht="24.1" customHeight="1"/>
    <row r="278" ht="24.1" customHeight="1"/>
    <row r="279" ht="24.1" customHeight="1"/>
    <row r="280" ht="24.1" customHeight="1"/>
    <row r="281" ht="24.1" customHeight="1"/>
    <row r="282" ht="24.1" customHeight="1"/>
    <row r="283" ht="24.1" customHeight="1"/>
    <row r="284" ht="24.1" customHeight="1"/>
    <row r="285" ht="24.1" customHeight="1"/>
    <row r="286" ht="24.1" customHeight="1"/>
    <row r="287" ht="24.1" customHeight="1"/>
    <row r="288" ht="24.1" customHeight="1"/>
    <row r="289" ht="24.1" customHeight="1"/>
    <row r="290" ht="24.1" customHeight="1"/>
    <row r="291" ht="24.1" customHeight="1"/>
    <row r="292" ht="24.1" customHeight="1"/>
    <row r="293" ht="24.1" customHeight="1"/>
    <row r="294" ht="24.1" customHeight="1"/>
    <row r="295" ht="24.1" customHeight="1"/>
    <row r="296" ht="24.1" customHeight="1"/>
    <row r="297" ht="24.1" customHeight="1"/>
    <row r="298" ht="24.1" customHeight="1"/>
    <row r="299" ht="24.1" customHeight="1"/>
    <row r="300" ht="24.1" customHeight="1"/>
    <row r="301" ht="24.1" customHeight="1"/>
    <row r="302" ht="24.1" customHeight="1"/>
    <row r="303" ht="24.1" customHeight="1"/>
    <row r="304" ht="24.1" customHeight="1"/>
    <row r="305" ht="24.1" customHeight="1"/>
    <row r="306" ht="24.1" customHeight="1"/>
    <row r="307" ht="24.1" customHeight="1"/>
    <row r="308" ht="24.1" customHeight="1"/>
    <row r="309" ht="24.1" customHeight="1"/>
    <row r="310" ht="24.1" customHeight="1"/>
    <row r="311" ht="24.1" customHeight="1"/>
    <row r="312" ht="24.1" customHeight="1"/>
    <row r="313" ht="24.1" customHeight="1"/>
    <row r="314" ht="24.1" customHeight="1"/>
    <row r="315" ht="24.1" customHeight="1"/>
    <row r="316" ht="24.1" customHeight="1"/>
    <row r="317" ht="24.1" customHeight="1"/>
    <row r="318" ht="24.1" customHeight="1"/>
    <row r="319" ht="24.1" customHeight="1"/>
    <row r="320" ht="24.1" customHeight="1"/>
    <row r="321" ht="24.1" customHeight="1"/>
    <row r="322" ht="24.1" customHeight="1"/>
    <row r="323" ht="24.1" customHeight="1"/>
    <row r="324" ht="24.1" customHeight="1"/>
    <row r="325" ht="24.1" customHeight="1"/>
    <row r="326" ht="24.1" customHeight="1"/>
    <row r="327" ht="24.1" customHeight="1"/>
    <row r="328" ht="24.1" customHeight="1"/>
    <row r="329" ht="24.1" customHeight="1"/>
    <row r="330" ht="24.1" customHeight="1"/>
    <row r="331" ht="24.1" customHeight="1"/>
    <row r="332" ht="24.1" customHeight="1"/>
    <row r="333" ht="24.1" customHeight="1"/>
    <row r="334" ht="24.1" customHeight="1"/>
    <row r="335" ht="24.1" customHeight="1"/>
    <row r="336" ht="24.1" customHeight="1"/>
    <row r="337" ht="24.1" customHeight="1"/>
    <row r="338" ht="24.1" customHeight="1"/>
    <row r="339" ht="24.1" customHeight="1"/>
    <row r="340" ht="24.1" customHeight="1"/>
    <row r="341" ht="24.1" customHeight="1"/>
    <row r="342" ht="24.1" customHeight="1"/>
    <row r="343" ht="24.1" customHeight="1"/>
    <row r="344" ht="24.1" customHeight="1"/>
    <row r="345" ht="24.1" customHeight="1"/>
    <row r="346" ht="24.1" customHeight="1"/>
    <row r="347" ht="24.1" customHeight="1"/>
    <row r="348" ht="24.1" customHeight="1"/>
    <row r="349" ht="24.1" customHeight="1"/>
    <row r="350" ht="24.1" customHeight="1"/>
    <row r="351" ht="24.1" customHeight="1"/>
    <row r="352" ht="24.1" customHeight="1"/>
  </sheetData>
  <mergeCells count="36">
    <mergeCell ref="K3:L3"/>
    <mergeCell ref="E4:J4"/>
    <mergeCell ref="K4:L4"/>
    <mergeCell ref="E5:J5"/>
    <mergeCell ref="K5:L5"/>
    <mergeCell ref="F6:F7"/>
    <mergeCell ref="H6:I6"/>
    <mergeCell ref="J6:J7"/>
    <mergeCell ref="K6:K7"/>
    <mergeCell ref="A1:A5"/>
    <mergeCell ref="B1:D5"/>
    <mergeCell ref="E1:J1"/>
    <mergeCell ref="K1:L1"/>
    <mergeCell ref="E2:J2"/>
    <mergeCell ref="E3:J3"/>
    <mergeCell ref="L6:L7"/>
    <mergeCell ref="A6:A7"/>
    <mergeCell ref="B6:B7"/>
    <mergeCell ref="C6:C7"/>
    <mergeCell ref="D6:D7"/>
    <mergeCell ref="E6:E7"/>
    <mergeCell ref="A8:K8"/>
    <mergeCell ref="A9:K9"/>
    <mergeCell ref="A10:A23"/>
    <mergeCell ref="B10:B16"/>
    <mergeCell ref="B17:B23"/>
    <mergeCell ref="A53:A66"/>
    <mergeCell ref="B53:B59"/>
    <mergeCell ref="B60:B66"/>
    <mergeCell ref="A24:A37"/>
    <mergeCell ref="B24:B30"/>
    <mergeCell ref="B31:B37"/>
    <mergeCell ref="A38:K38"/>
    <mergeCell ref="A39:A52"/>
    <mergeCell ref="B39:B45"/>
    <mergeCell ref="B46:B5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490"/>
  <sheetViews>
    <sheetView zoomScale="80" zoomScaleNormal="80" zoomScaleSheetLayoutView="48" zoomScalePageLayoutView="82" workbookViewId="0">
      <pane ySplit="7" topLeftCell="A8" activePane="bottomLeft" state="frozen"/>
      <selection pane="bottomLeft" activeCell="C10" sqref="C10"/>
    </sheetView>
  </sheetViews>
  <sheetFormatPr defaultColWidth="9.1171875" defaultRowHeight="18"/>
  <cols>
    <col min="1" max="1" width="28" style="377" customWidth="1"/>
    <col min="2" max="2" width="30.87890625" style="48" customWidth="1"/>
    <col min="3" max="3" width="13.52734375" style="428" customWidth="1"/>
    <col min="4" max="4" width="15.41015625" style="48" customWidth="1"/>
    <col min="5" max="5" width="10.52734375" style="429" customWidth="1"/>
    <col min="6" max="6" width="10.3515625" style="429" customWidth="1"/>
    <col min="7" max="7" width="14.41015625" style="385" hidden="1" customWidth="1"/>
    <col min="8" max="8" width="6.41015625" style="175" customWidth="1"/>
    <col min="9" max="9" width="6.41015625" style="378" customWidth="1"/>
    <col min="10" max="10" width="14.1171875" style="430" customWidth="1"/>
    <col min="11" max="11" width="16.64453125" style="51" customWidth="1"/>
    <col min="12" max="12" width="15.3515625" style="431" customWidth="1"/>
    <col min="13" max="13" width="3.41015625" style="377" customWidth="1"/>
    <col min="14" max="14" width="3.52734375" style="377" customWidth="1"/>
    <col min="15" max="16384" width="9.1171875" style="377"/>
  </cols>
  <sheetData>
    <row r="1" spans="1:15" ht="21.95" customHeight="1">
      <c r="A1" s="1505"/>
      <c r="B1" s="1423" t="s">
        <v>2261</v>
      </c>
      <c r="C1" s="1424"/>
      <c r="D1" s="1424"/>
      <c r="E1" s="1425"/>
      <c r="F1" s="1508" t="s">
        <v>177</v>
      </c>
      <c r="G1" s="1508"/>
      <c r="H1" s="1508"/>
      <c r="I1" s="1509"/>
      <c r="J1" s="1510"/>
      <c r="K1" s="1498">
        <f>'Запорная арматура'!K1:L1</f>
        <v>0</v>
      </c>
      <c r="L1" s="1499"/>
    </row>
    <row r="2" spans="1:15" ht="21.95" customHeight="1">
      <c r="A2" s="1506"/>
      <c r="B2" s="1426"/>
      <c r="C2" s="1427"/>
      <c r="D2" s="1427"/>
      <c r="E2" s="1428"/>
      <c r="F2" s="1500" t="s">
        <v>280</v>
      </c>
      <c r="G2" s="1500"/>
      <c r="H2" s="1500"/>
      <c r="I2" s="1501"/>
      <c r="J2" s="1502"/>
      <c r="K2" s="86">
        <f>'Запорная арматура'!K2</f>
        <v>90</v>
      </c>
      <c r="L2" s="87">
        <f>'Запорная арматура'!L2</f>
        <v>100</v>
      </c>
    </row>
    <row r="3" spans="1:15" ht="21.95" customHeight="1">
      <c r="A3" s="1506"/>
      <c r="B3" s="1426"/>
      <c r="C3" s="1427"/>
      <c r="D3" s="1427"/>
      <c r="E3" s="1428"/>
      <c r="F3" s="1500" t="s">
        <v>51</v>
      </c>
      <c r="G3" s="1500"/>
      <c r="H3" s="1500"/>
      <c r="I3" s="1501"/>
      <c r="J3" s="1502"/>
      <c r="K3" s="1417">
        <f>'Запорная арматура'!K3:L3</f>
        <v>0</v>
      </c>
      <c r="L3" s="1418"/>
    </row>
    <row r="4" spans="1:15" ht="21.95" customHeight="1">
      <c r="A4" s="1506"/>
      <c r="B4" s="1426"/>
      <c r="C4" s="1427"/>
      <c r="D4" s="1427"/>
      <c r="E4" s="1428"/>
      <c r="F4" s="1500" t="s">
        <v>173</v>
      </c>
      <c r="G4" s="1500"/>
      <c r="H4" s="1500"/>
      <c r="I4" s="1501"/>
      <c r="J4" s="1502"/>
      <c r="K4" s="1528">
        <f>'Запорная арматура'!K4:L4</f>
        <v>0</v>
      </c>
      <c r="L4" s="1529"/>
    </row>
    <row r="5" spans="1:15" ht="21.95" customHeight="1" thickBot="1">
      <c r="A5" s="1507"/>
      <c r="B5" s="1429"/>
      <c r="C5" s="1430"/>
      <c r="D5" s="1430"/>
      <c r="E5" s="1431"/>
      <c r="F5" s="1530" t="s">
        <v>174</v>
      </c>
      <c r="G5" s="1530"/>
      <c r="H5" s="1530"/>
      <c r="I5" s="1531"/>
      <c r="J5" s="1532"/>
      <c r="K5" s="1533">
        <f>'Запорная арматура'!K5:L5</f>
        <v>0</v>
      </c>
      <c r="L5" s="1534"/>
    </row>
    <row r="6" spans="1:15" ht="15.75" customHeight="1" thickBot="1">
      <c r="A6" s="1435" t="s">
        <v>0</v>
      </c>
      <c r="B6" s="1435" t="s">
        <v>59</v>
      </c>
      <c r="C6" s="1435" t="s">
        <v>60</v>
      </c>
      <c r="D6" s="1435" t="s">
        <v>1</v>
      </c>
      <c r="E6" s="1503" t="s">
        <v>1873</v>
      </c>
      <c r="F6" s="1400" t="s">
        <v>169</v>
      </c>
      <c r="G6" s="378"/>
      <c r="H6" s="1402" t="s">
        <v>625</v>
      </c>
      <c r="I6" s="1403"/>
      <c r="J6" s="1398" t="s">
        <v>1264</v>
      </c>
      <c r="K6" s="1410" t="s">
        <v>170</v>
      </c>
      <c r="L6" s="1396" t="s">
        <v>50</v>
      </c>
    </row>
    <row r="7" spans="1:15" ht="15.75" customHeight="1" thickBot="1">
      <c r="A7" s="1436"/>
      <c r="B7" s="1436"/>
      <c r="C7" s="1436"/>
      <c r="D7" s="1436"/>
      <c r="E7" s="1504"/>
      <c r="F7" s="1401"/>
      <c r="G7" s="148"/>
      <c r="H7" s="149" t="s">
        <v>626</v>
      </c>
      <c r="I7" s="187" t="s">
        <v>627</v>
      </c>
      <c r="J7" s="1399"/>
      <c r="K7" s="1411"/>
      <c r="L7" s="1397"/>
      <c r="N7" s="434" t="s">
        <v>1330</v>
      </c>
    </row>
    <row r="8" spans="1:15" ht="27.85" customHeight="1" thickBot="1">
      <c r="A8" s="1450" t="s">
        <v>1286</v>
      </c>
      <c r="B8" s="1451"/>
      <c r="C8" s="1451"/>
      <c r="D8" s="1451"/>
      <c r="E8" s="1451"/>
      <c r="F8" s="1451"/>
      <c r="G8" s="1451"/>
      <c r="H8" s="1451"/>
      <c r="I8" s="1451"/>
      <c r="J8" s="1451"/>
      <c r="K8" s="1451"/>
      <c r="L8" s="357"/>
      <c r="O8" s="433"/>
    </row>
    <row r="9" spans="1:15" ht="29.1" customHeight="1" thickBot="1">
      <c r="A9" s="1437" t="s">
        <v>1287</v>
      </c>
      <c r="B9" s="1438"/>
      <c r="C9" s="1438"/>
      <c r="D9" s="1438"/>
      <c r="E9" s="1438"/>
      <c r="F9" s="1438"/>
      <c r="G9" s="1438"/>
      <c r="H9" s="1438"/>
      <c r="I9" s="1438"/>
      <c r="J9" s="1438"/>
      <c r="K9" s="1382"/>
      <c r="L9" s="366"/>
      <c r="N9"/>
      <c r="O9"/>
    </row>
    <row r="10" spans="1:15" ht="43" customHeight="1">
      <c r="A10" s="1513"/>
      <c r="B10" s="1535" t="s">
        <v>1288</v>
      </c>
      <c r="C10" s="379" t="s">
        <v>1289</v>
      </c>
      <c r="D10" s="4" t="s">
        <v>1290</v>
      </c>
      <c r="E10" s="756" t="s">
        <v>1874</v>
      </c>
      <c r="F10" s="380">
        <v>219</v>
      </c>
      <c r="G10" s="381">
        <v>2.2790625E-4</v>
      </c>
      <c r="H10" s="166">
        <v>12</v>
      </c>
      <c r="I10" s="382" t="s">
        <v>640</v>
      </c>
      <c r="J10" s="264">
        <v>13.73</v>
      </c>
      <c r="K10" s="68">
        <f>J10*$K$2*((100-$K$1)/100)</f>
        <v>1235.7</v>
      </c>
      <c r="L10" s="383"/>
      <c r="N10" s="436"/>
      <c r="O10" s="435"/>
    </row>
    <row r="11" spans="1:15" ht="43.35" customHeight="1" thickBot="1">
      <c r="A11" s="1514"/>
      <c r="B11" s="1536"/>
      <c r="C11" s="296" t="s">
        <v>1291</v>
      </c>
      <c r="D11" s="2" t="s">
        <v>1292</v>
      </c>
      <c r="E11" s="731" t="s">
        <v>1875</v>
      </c>
      <c r="F11" s="384">
        <v>285</v>
      </c>
      <c r="G11" s="385">
        <v>3.4185937499999999E-4</v>
      </c>
      <c r="H11" s="167">
        <v>12</v>
      </c>
      <c r="I11" s="386" t="s">
        <v>640</v>
      </c>
      <c r="J11" s="265">
        <v>16.47</v>
      </c>
      <c r="K11" s="69">
        <f t="shared" ref="K11" si="0">J11*$K$2*((100-$K$1)/100)</f>
        <v>1482.3</v>
      </c>
      <c r="L11" s="387"/>
      <c r="N11"/>
      <c r="O11" s="504"/>
    </row>
    <row r="12" spans="1:15" ht="27.95" customHeight="1" thickBot="1">
      <c r="A12" s="1496" t="s">
        <v>1293</v>
      </c>
      <c r="B12" s="1382"/>
      <c r="C12" s="1382"/>
      <c r="D12" s="1382"/>
      <c r="E12" s="1382"/>
      <c r="F12" s="1382"/>
      <c r="G12" s="1382"/>
      <c r="H12" s="1382"/>
      <c r="I12" s="1382"/>
      <c r="J12" s="1382"/>
      <c r="K12" s="1382"/>
      <c r="L12" s="391"/>
      <c r="N12"/>
      <c r="O12"/>
    </row>
    <row r="13" spans="1:15" ht="27.95" customHeight="1">
      <c r="A13" s="1476"/>
      <c r="B13" s="1312" t="s">
        <v>1130</v>
      </c>
      <c r="C13" s="314" t="s">
        <v>1122</v>
      </c>
      <c r="D13" s="4" t="s">
        <v>1290</v>
      </c>
      <c r="E13" s="756" t="s">
        <v>1876</v>
      </c>
      <c r="F13" s="405">
        <v>380</v>
      </c>
      <c r="G13" s="381">
        <v>6.9999999999999999E-4</v>
      </c>
      <c r="H13" s="166">
        <v>1</v>
      </c>
      <c r="I13" s="407">
        <v>15</v>
      </c>
      <c r="J13" s="272">
        <v>54.417999999999999</v>
      </c>
      <c r="K13" s="68">
        <f t="shared" ref="K13:K49" si="1">J13*$K$2*((100-$K$1)/100)</f>
        <v>4897.62</v>
      </c>
      <c r="L13" s="749"/>
      <c r="N13"/>
      <c r="O13"/>
    </row>
    <row r="14" spans="1:15" ht="27.95" customHeight="1">
      <c r="A14" s="1477"/>
      <c r="B14" s="1489"/>
      <c r="C14" s="296" t="s">
        <v>1123</v>
      </c>
      <c r="D14" s="2" t="s">
        <v>1292</v>
      </c>
      <c r="E14" s="731" t="s">
        <v>1877</v>
      </c>
      <c r="F14" s="392">
        <v>440</v>
      </c>
      <c r="G14" s="385">
        <v>6.9999999999999999E-4</v>
      </c>
      <c r="H14" s="171">
        <v>1</v>
      </c>
      <c r="I14" s="393">
        <v>15</v>
      </c>
      <c r="J14" s="373">
        <v>57.886400000000002</v>
      </c>
      <c r="K14" s="69">
        <f t="shared" si="1"/>
        <v>5209.7759999999998</v>
      </c>
      <c r="L14" s="785"/>
      <c r="N14"/>
      <c r="O14"/>
    </row>
    <row r="15" spans="1:15" ht="27.95" customHeight="1">
      <c r="A15" s="1512"/>
      <c r="B15" s="1515"/>
      <c r="C15" s="296" t="s">
        <v>1229</v>
      </c>
      <c r="D15" s="2" t="s">
        <v>1294</v>
      </c>
      <c r="E15" s="731" t="s">
        <v>1878</v>
      </c>
      <c r="F15" s="392">
        <v>535</v>
      </c>
      <c r="G15" s="385">
        <v>6.9999999999999999E-4</v>
      </c>
      <c r="H15" s="171">
        <v>1</v>
      </c>
      <c r="I15" s="393" t="s">
        <v>761</v>
      </c>
      <c r="J15" s="373">
        <v>65.807600000000008</v>
      </c>
      <c r="K15" s="69">
        <f>J15*$K$2*((100-$K$1)/100)</f>
        <v>5922.6840000000011</v>
      </c>
      <c r="L15" s="785"/>
      <c r="N15"/>
      <c r="O15"/>
    </row>
    <row r="16" spans="1:15" ht="27.95" customHeight="1">
      <c r="A16" s="1512"/>
      <c r="B16" s="1515"/>
      <c r="C16" s="296" t="s">
        <v>1295</v>
      </c>
      <c r="D16" s="2" t="s">
        <v>1296</v>
      </c>
      <c r="E16" s="731" t="s">
        <v>1879</v>
      </c>
      <c r="F16" s="395">
        <v>960</v>
      </c>
      <c r="G16" s="385">
        <v>6.9999999999999999E-4</v>
      </c>
      <c r="H16" s="171">
        <v>1</v>
      </c>
      <c r="I16" s="396" t="s">
        <v>1221</v>
      </c>
      <c r="J16" s="373">
        <v>107.30880000000001</v>
      </c>
      <c r="K16" s="69">
        <f t="shared" ref="K16:K18" si="2">J16*$K$2*((100-$K$1)/100)</f>
        <v>9657.7920000000013</v>
      </c>
      <c r="L16" s="785"/>
      <c r="N16" s="436"/>
      <c r="O16" s="435"/>
    </row>
    <row r="17" spans="1:15" ht="27.95" customHeight="1">
      <c r="A17" s="1512"/>
      <c r="B17" s="1515"/>
      <c r="C17" s="295" t="s">
        <v>1297</v>
      </c>
      <c r="D17" s="663" t="s">
        <v>1298</v>
      </c>
      <c r="E17" s="731" t="s">
        <v>1880</v>
      </c>
      <c r="F17" s="395">
        <v>1120</v>
      </c>
      <c r="G17" s="385">
        <v>6.9999999999999999E-4</v>
      </c>
      <c r="H17" s="171">
        <v>1</v>
      </c>
      <c r="I17" s="396" t="s">
        <v>1221</v>
      </c>
      <c r="J17" s="373">
        <v>140.30000000000001</v>
      </c>
      <c r="K17" s="69">
        <f t="shared" si="2"/>
        <v>12627.000000000002</v>
      </c>
      <c r="L17" s="785"/>
      <c r="N17" s="436"/>
      <c r="O17" s="435"/>
    </row>
    <row r="18" spans="1:15" ht="27.95" customHeight="1" thickBot="1">
      <c r="A18" s="1478"/>
      <c r="B18" s="1364"/>
      <c r="C18" s="398" t="s">
        <v>1299</v>
      </c>
      <c r="D18" s="6" t="s">
        <v>1300</v>
      </c>
      <c r="E18" s="735" t="s">
        <v>1881</v>
      </c>
      <c r="F18" s="786">
        <v>1350</v>
      </c>
      <c r="G18" s="388">
        <v>6.9999999999999999E-4</v>
      </c>
      <c r="H18" s="787">
        <v>1</v>
      </c>
      <c r="I18" s="788" t="s">
        <v>1221</v>
      </c>
      <c r="J18" s="400">
        <v>186.62200000000001</v>
      </c>
      <c r="K18" s="70">
        <f t="shared" si="2"/>
        <v>16795.98</v>
      </c>
      <c r="L18" s="401"/>
      <c r="N18" s="436"/>
      <c r="O18" s="435"/>
    </row>
    <row r="19" spans="1:15" ht="27.95" customHeight="1">
      <c r="A19" s="1511"/>
      <c r="B19" s="1383" t="s">
        <v>1268</v>
      </c>
      <c r="C19" s="296" t="s">
        <v>1216</v>
      </c>
      <c r="D19" s="2" t="s">
        <v>1290</v>
      </c>
      <c r="E19" s="736" t="s">
        <v>1882</v>
      </c>
      <c r="F19" s="392">
        <v>380</v>
      </c>
      <c r="G19" s="385">
        <v>6.9999999999999999E-4</v>
      </c>
      <c r="H19" s="171">
        <v>1</v>
      </c>
      <c r="I19" s="393">
        <v>15</v>
      </c>
      <c r="J19" s="373">
        <v>55.657399999999996</v>
      </c>
      <c r="K19" s="113">
        <f t="shared" si="1"/>
        <v>5009.1659999999993</v>
      </c>
      <c r="L19" s="785"/>
      <c r="N19"/>
      <c r="O19"/>
    </row>
    <row r="20" spans="1:15" ht="27.95" customHeight="1">
      <c r="A20" s="1511"/>
      <c r="B20" s="1383"/>
      <c r="C20" s="296" t="s">
        <v>1217</v>
      </c>
      <c r="D20" s="2" t="s">
        <v>1292</v>
      </c>
      <c r="E20" s="731" t="s">
        <v>1883</v>
      </c>
      <c r="F20" s="392">
        <v>430</v>
      </c>
      <c r="H20" s="171">
        <v>1</v>
      </c>
      <c r="I20" s="393">
        <v>15</v>
      </c>
      <c r="J20" s="373">
        <v>68.739999999999995</v>
      </c>
      <c r="K20" s="69">
        <f t="shared" si="1"/>
        <v>6186.5999999999995</v>
      </c>
      <c r="L20" s="394"/>
      <c r="N20"/>
      <c r="O20"/>
    </row>
    <row r="21" spans="1:15" ht="27.95" customHeight="1">
      <c r="A21" s="1511"/>
      <c r="B21" s="1383"/>
      <c r="C21" s="296" t="s">
        <v>1228</v>
      </c>
      <c r="D21" s="2" t="s">
        <v>1294</v>
      </c>
      <c r="E21" s="731" t="s">
        <v>1884</v>
      </c>
      <c r="F21" s="392">
        <v>535</v>
      </c>
      <c r="G21" s="385">
        <v>1.1199999999999999E-3</v>
      </c>
      <c r="H21" s="171">
        <v>1</v>
      </c>
      <c r="I21" s="393">
        <v>10</v>
      </c>
      <c r="J21" s="373">
        <v>82.296999999999997</v>
      </c>
      <c r="K21" s="69">
        <f t="shared" si="1"/>
        <v>7406.73</v>
      </c>
      <c r="L21" s="394"/>
      <c r="N21"/>
      <c r="O21"/>
    </row>
    <row r="22" spans="1:15" ht="27.95" customHeight="1">
      <c r="A22" s="1511"/>
      <c r="B22" s="1383"/>
      <c r="C22" s="296" t="s">
        <v>1232</v>
      </c>
      <c r="D22" s="2" t="s">
        <v>1296</v>
      </c>
      <c r="E22" s="731" t="s">
        <v>1885</v>
      </c>
      <c r="F22" s="392">
        <v>840</v>
      </c>
      <c r="G22" s="385">
        <v>1.5E-3</v>
      </c>
      <c r="H22" s="171">
        <v>1</v>
      </c>
      <c r="I22" s="393">
        <v>10</v>
      </c>
      <c r="J22" s="373">
        <v>120.32939999999998</v>
      </c>
      <c r="K22" s="69">
        <f t="shared" si="1"/>
        <v>10829.645999999999</v>
      </c>
      <c r="L22" s="394"/>
      <c r="N22"/>
      <c r="O22"/>
    </row>
    <row r="23" spans="1:15" ht="27.95" customHeight="1">
      <c r="A23" s="1477"/>
      <c r="B23" s="1313"/>
      <c r="C23" s="295" t="s">
        <v>1233</v>
      </c>
      <c r="D23" s="5" t="s">
        <v>1298</v>
      </c>
      <c r="E23" s="731" t="s">
        <v>1886</v>
      </c>
      <c r="F23" s="397">
        <v>1400</v>
      </c>
      <c r="G23" s="385">
        <v>2E-3</v>
      </c>
      <c r="H23" s="167">
        <v>1</v>
      </c>
      <c r="I23" s="402">
        <v>8</v>
      </c>
      <c r="J23" s="371">
        <v>161.05019999999999</v>
      </c>
      <c r="K23" s="69">
        <f t="shared" si="1"/>
        <v>14494.517999999998</v>
      </c>
      <c r="L23" s="387"/>
      <c r="N23"/>
      <c r="O23"/>
    </row>
    <row r="24" spans="1:15" ht="27.95" customHeight="1" thickBot="1">
      <c r="A24" s="1512"/>
      <c r="B24" s="1314"/>
      <c r="C24" s="409" t="s">
        <v>1234</v>
      </c>
      <c r="D24" s="63" t="s">
        <v>1300</v>
      </c>
      <c r="E24" s="742" t="s">
        <v>1887</v>
      </c>
      <c r="F24" s="410">
        <v>1645</v>
      </c>
      <c r="G24" s="385">
        <v>3.5000000000000001E-3</v>
      </c>
      <c r="H24" s="169">
        <v>1</v>
      </c>
      <c r="I24" s="411">
        <v>5</v>
      </c>
      <c r="J24" s="412">
        <v>244.19319999999996</v>
      </c>
      <c r="K24" s="111">
        <f t="shared" si="1"/>
        <v>21977.387999999995</v>
      </c>
      <c r="L24" s="403"/>
      <c r="N24"/>
      <c r="O24"/>
    </row>
    <row r="25" spans="1:15" ht="27.95" customHeight="1">
      <c r="A25" s="1516"/>
      <c r="B25" s="1537" t="s">
        <v>1301</v>
      </c>
      <c r="C25" s="419" t="s">
        <v>1369</v>
      </c>
      <c r="D25" s="4" t="s">
        <v>1370</v>
      </c>
      <c r="E25" s="756" t="s">
        <v>1888</v>
      </c>
      <c r="F25" s="405">
        <v>8200</v>
      </c>
      <c r="G25" s="406"/>
      <c r="H25" s="166">
        <v>1</v>
      </c>
      <c r="I25" s="478" t="s">
        <v>1221</v>
      </c>
      <c r="J25" s="479">
        <v>532.94399999999996</v>
      </c>
      <c r="K25" s="508">
        <f t="shared" si="1"/>
        <v>47964.959999999999</v>
      </c>
      <c r="L25" s="749"/>
      <c r="N25"/>
      <c r="O25" s="435"/>
    </row>
    <row r="26" spans="1:15" ht="27.95" customHeight="1">
      <c r="A26" s="1517"/>
      <c r="B26" s="1538"/>
      <c r="C26" s="684" t="s">
        <v>1302</v>
      </c>
      <c r="D26" s="663" t="s">
        <v>1303</v>
      </c>
      <c r="E26" s="731" t="s">
        <v>1889</v>
      </c>
      <c r="F26" s="782">
        <v>11600</v>
      </c>
      <c r="G26" s="746"/>
      <c r="H26" s="612">
        <v>1</v>
      </c>
      <c r="I26" s="751" t="s">
        <v>1221</v>
      </c>
      <c r="J26" s="748">
        <v>532.94399999999996</v>
      </c>
      <c r="K26" s="602">
        <f t="shared" si="1"/>
        <v>47964.959999999999</v>
      </c>
      <c r="L26" s="750"/>
      <c r="N26" s="436"/>
      <c r="O26" s="435"/>
    </row>
    <row r="27" spans="1:15" ht="27.95" customHeight="1">
      <c r="A27" s="1517"/>
      <c r="B27" s="1538"/>
      <c r="C27" s="684" t="s">
        <v>1304</v>
      </c>
      <c r="D27" s="663" t="s">
        <v>1305</v>
      </c>
      <c r="E27" s="731" t="s">
        <v>1890</v>
      </c>
      <c r="F27" s="782">
        <v>15600</v>
      </c>
      <c r="G27" s="746"/>
      <c r="H27" s="612">
        <v>1</v>
      </c>
      <c r="I27" s="751" t="s">
        <v>1221</v>
      </c>
      <c r="J27" s="748">
        <v>602.89200000000005</v>
      </c>
      <c r="K27" s="602">
        <f t="shared" si="1"/>
        <v>54260.280000000006</v>
      </c>
      <c r="L27" s="750"/>
      <c r="N27"/>
      <c r="O27" s="435"/>
    </row>
    <row r="28" spans="1:15" ht="27.95" customHeight="1">
      <c r="A28" s="1517"/>
      <c r="B28" s="1538"/>
      <c r="C28" s="684" t="s">
        <v>1306</v>
      </c>
      <c r="D28" s="663" t="s">
        <v>1307</v>
      </c>
      <c r="E28" s="731" t="s">
        <v>1891</v>
      </c>
      <c r="F28" s="782">
        <v>19800</v>
      </c>
      <c r="G28" s="746"/>
      <c r="H28" s="612">
        <v>1</v>
      </c>
      <c r="I28" s="751" t="s">
        <v>1221</v>
      </c>
      <c r="J28" s="748">
        <v>781.09199999999998</v>
      </c>
      <c r="K28" s="602">
        <f t="shared" si="1"/>
        <v>70298.28</v>
      </c>
      <c r="L28" s="750"/>
      <c r="N28"/>
      <c r="O28" s="435"/>
    </row>
    <row r="29" spans="1:15" ht="27.95" customHeight="1">
      <c r="A29" s="1517"/>
      <c r="B29" s="1538"/>
      <c r="C29" s="684" t="s">
        <v>1308</v>
      </c>
      <c r="D29" s="663" t="s">
        <v>1309</v>
      </c>
      <c r="E29" s="731" t="s">
        <v>1892</v>
      </c>
      <c r="F29" s="782">
        <v>34800</v>
      </c>
      <c r="G29" s="746"/>
      <c r="H29" s="612">
        <v>1</v>
      </c>
      <c r="I29" s="751" t="s">
        <v>1221</v>
      </c>
      <c r="J29" s="748">
        <v>1082.5920000000001</v>
      </c>
      <c r="K29" s="602">
        <f t="shared" si="1"/>
        <v>97433.280000000013</v>
      </c>
      <c r="L29" s="750"/>
      <c r="N29" s="436"/>
      <c r="O29" s="435"/>
    </row>
    <row r="30" spans="1:15" ht="27.95" customHeight="1">
      <c r="A30" s="1517"/>
      <c r="B30" s="1538"/>
      <c r="C30" s="684" t="s">
        <v>1310</v>
      </c>
      <c r="D30" s="663" t="s">
        <v>1311</v>
      </c>
      <c r="E30" s="731" t="s">
        <v>1893</v>
      </c>
      <c r="F30" s="782">
        <v>52400</v>
      </c>
      <c r="G30" s="746"/>
      <c r="H30" s="612">
        <v>1</v>
      </c>
      <c r="I30" s="751" t="s">
        <v>1221</v>
      </c>
      <c r="J30" s="748">
        <v>1527.2730000000001</v>
      </c>
      <c r="K30" s="602">
        <f t="shared" si="1"/>
        <v>137454.57</v>
      </c>
      <c r="L30" s="750"/>
      <c r="N30" s="436" t="s">
        <v>1331</v>
      </c>
      <c r="O30" s="435"/>
    </row>
    <row r="31" spans="1:15" ht="27.95" customHeight="1">
      <c r="A31" s="1517"/>
      <c r="B31" s="1538"/>
      <c r="C31" s="781" t="s">
        <v>1312</v>
      </c>
      <c r="D31" s="663" t="s">
        <v>1313</v>
      </c>
      <c r="E31" s="731" t="s">
        <v>1894</v>
      </c>
      <c r="F31" s="782">
        <v>78600</v>
      </c>
      <c r="G31" s="746"/>
      <c r="H31" s="612">
        <v>1</v>
      </c>
      <c r="I31" s="747" t="s">
        <v>1221</v>
      </c>
      <c r="J31" s="748">
        <v>1879.0200000000002</v>
      </c>
      <c r="K31" s="602">
        <f t="shared" si="1"/>
        <v>169111.80000000002</v>
      </c>
      <c r="L31" s="750"/>
      <c r="N31" s="436" t="s">
        <v>1331</v>
      </c>
      <c r="O31" s="435"/>
    </row>
    <row r="32" spans="1:15" ht="27.95" customHeight="1">
      <c r="A32" s="1517"/>
      <c r="B32" s="1538"/>
      <c r="C32" s="684" t="s">
        <v>1314</v>
      </c>
      <c r="D32" s="663" t="s">
        <v>1315</v>
      </c>
      <c r="E32" s="731" t="s">
        <v>1895</v>
      </c>
      <c r="F32" s="782">
        <v>173000</v>
      </c>
      <c r="G32" s="746"/>
      <c r="H32" s="612">
        <v>1</v>
      </c>
      <c r="I32" s="751" t="s">
        <v>1221</v>
      </c>
      <c r="J32" s="748">
        <v>3636.0630000000001</v>
      </c>
      <c r="K32" s="602">
        <f t="shared" si="1"/>
        <v>327245.67</v>
      </c>
      <c r="L32" s="750"/>
      <c r="N32" s="436" t="s">
        <v>1331</v>
      </c>
      <c r="O32" s="435"/>
    </row>
    <row r="33" spans="1:18" s="754" customFormat="1" ht="27.95" customHeight="1" thickBot="1">
      <c r="A33" s="1517"/>
      <c r="B33" s="1538"/>
      <c r="C33" s="725" t="s">
        <v>1870</v>
      </c>
      <c r="D33" s="726" t="s">
        <v>1871</v>
      </c>
      <c r="E33" s="742" t="s">
        <v>1872</v>
      </c>
      <c r="F33" s="778">
        <v>254000</v>
      </c>
      <c r="G33" s="743"/>
      <c r="H33" s="682">
        <v>1</v>
      </c>
      <c r="I33" s="744" t="s">
        <v>1221</v>
      </c>
      <c r="J33" s="779">
        <v>10946.358</v>
      </c>
      <c r="K33" s="780">
        <f t="shared" si="1"/>
        <v>985172.22</v>
      </c>
      <c r="L33" s="775"/>
      <c r="N33" s="436" t="s">
        <v>1331</v>
      </c>
      <c r="O33" s="435"/>
      <c r="R33" s="377"/>
    </row>
    <row r="34" spans="1:18" ht="27.95" customHeight="1" thickBot="1">
      <c r="A34" s="1496" t="s">
        <v>1316</v>
      </c>
      <c r="B34" s="1382"/>
      <c r="C34" s="1382"/>
      <c r="D34" s="1382"/>
      <c r="E34" s="1382"/>
      <c r="F34" s="1382"/>
      <c r="G34" s="1382"/>
      <c r="H34" s="1382"/>
      <c r="I34" s="1382"/>
      <c r="J34" s="1382"/>
      <c r="K34" s="1518"/>
      <c r="L34" s="784"/>
      <c r="N34"/>
      <c r="O34"/>
    </row>
    <row r="35" spans="1:18" ht="27.95" customHeight="1">
      <c r="A35" s="1525"/>
      <c r="B35" s="1484" t="s">
        <v>2230</v>
      </c>
      <c r="C35" s="315" t="s">
        <v>2231</v>
      </c>
      <c r="D35" s="4" t="s">
        <v>1290</v>
      </c>
      <c r="E35" s="1153" t="s">
        <v>1896</v>
      </c>
      <c r="F35" s="1154">
        <v>780</v>
      </c>
      <c r="G35" s="1155">
        <v>1.1999999999999999E-3</v>
      </c>
      <c r="H35" s="166">
        <v>1</v>
      </c>
      <c r="I35" s="1156" t="s">
        <v>761</v>
      </c>
      <c r="J35" s="272">
        <v>145.37448000000001</v>
      </c>
      <c r="K35" s="68">
        <f t="shared" ref="K35:K40" si="3">J35*$K$2*((100-$K$1)/100)</f>
        <v>13083.7032</v>
      </c>
      <c r="L35" s="1157"/>
      <c r="M35" s="1158"/>
      <c r="N35"/>
      <c r="O35" s="504" t="s">
        <v>1478</v>
      </c>
    </row>
    <row r="36" spans="1:18" ht="27.95" customHeight="1">
      <c r="A36" s="1526"/>
      <c r="B36" s="1485"/>
      <c r="C36" s="1096" t="s">
        <v>2232</v>
      </c>
      <c r="D36" s="2" t="s">
        <v>1292</v>
      </c>
      <c r="E36" s="1159" t="s">
        <v>1897</v>
      </c>
      <c r="F36" s="1160">
        <v>810</v>
      </c>
      <c r="G36" s="1161">
        <v>1.1999999999999999E-3</v>
      </c>
      <c r="H36" s="1099">
        <v>1</v>
      </c>
      <c r="I36" s="1162" t="s">
        <v>761</v>
      </c>
      <c r="J36" s="1163">
        <v>155.82624000000001</v>
      </c>
      <c r="K36" s="69">
        <f t="shared" si="3"/>
        <v>14024.361600000002</v>
      </c>
      <c r="L36" s="1164"/>
      <c r="M36" s="1158"/>
      <c r="N36"/>
      <c r="O36" s="504" t="s">
        <v>1478</v>
      </c>
    </row>
    <row r="37" spans="1:18" ht="27.95" customHeight="1" thickBot="1">
      <c r="A37" s="1526"/>
      <c r="B37" s="1486"/>
      <c r="C37" s="1165" t="s">
        <v>2233</v>
      </c>
      <c r="D37" s="1166" t="s">
        <v>1294</v>
      </c>
      <c r="E37" s="1167" t="s">
        <v>1898</v>
      </c>
      <c r="F37" s="1168">
        <v>940</v>
      </c>
      <c r="G37" s="1169">
        <v>1.1999999999999999E-3</v>
      </c>
      <c r="H37" s="168">
        <v>1</v>
      </c>
      <c r="I37" s="1170" t="s">
        <v>761</v>
      </c>
      <c r="J37" s="372">
        <v>216.63648000000001</v>
      </c>
      <c r="K37" s="70">
        <f t="shared" si="3"/>
        <v>19497.283200000002</v>
      </c>
      <c r="L37" s="1171"/>
      <c r="M37" s="1158"/>
      <c r="N37"/>
      <c r="O37" s="504" t="s">
        <v>1478</v>
      </c>
    </row>
    <row r="38" spans="1:18" ht="27.95" customHeight="1">
      <c r="A38" s="1526"/>
      <c r="B38" s="1484" t="s">
        <v>2234</v>
      </c>
      <c r="C38" s="315" t="s">
        <v>2235</v>
      </c>
      <c r="D38" s="4" t="s">
        <v>1290</v>
      </c>
      <c r="E38" s="1153" t="s">
        <v>1896</v>
      </c>
      <c r="F38" s="1154">
        <v>780</v>
      </c>
      <c r="G38" s="1172"/>
      <c r="H38" s="166">
        <v>1</v>
      </c>
      <c r="I38" s="1156" t="s">
        <v>761</v>
      </c>
      <c r="J38" s="1173">
        <v>145.37448000000001</v>
      </c>
      <c r="K38" s="339">
        <f t="shared" si="3"/>
        <v>13083.7032</v>
      </c>
      <c r="L38" s="1157"/>
      <c r="M38" s="1158"/>
      <c r="N38"/>
      <c r="O38" s="504" t="s">
        <v>1478</v>
      </c>
    </row>
    <row r="39" spans="1:18" ht="27.95" customHeight="1">
      <c r="A39" s="1526"/>
      <c r="B39" s="1485"/>
      <c r="C39" s="1096" t="s">
        <v>2236</v>
      </c>
      <c r="D39" s="2" t="s">
        <v>1292</v>
      </c>
      <c r="E39" s="1159" t="s">
        <v>1897</v>
      </c>
      <c r="F39" s="1160">
        <v>810</v>
      </c>
      <c r="G39" s="1174"/>
      <c r="H39" s="1099">
        <v>1</v>
      </c>
      <c r="I39" s="1162" t="s">
        <v>761</v>
      </c>
      <c r="J39" s="1175">
        <v>155.82624000000001</v>
      </c>
      <c r="K39" s="1176">
        <f t="shared" si="3"/>
        <v>14024.361600000002</v>
      </c>
      <c r="L39" s="1164"/>
      <c r="M39" s="1158"/>
      <c r="N39"/>
      <c r="O39" s="504" t="s">
        <v>1478</v>
      </c>
    </row>
    <row r="40" spans="1:18" ht="27.95" customHeight="1" thickBot="1">
      <c r="A40" s="1527"/>
      <c r="B40" s="1486"/>
      <c r="C40" s="1165" t="s">
        <v>2237</v>
      </c>
      <c r="D40" s="1166" t="s">
        <v>1294</v>
      </c>
      <c r="E40" s="1167" t="s">
        <v>1898</v>
      </c>
      <c r="F40" s="1168">
        <v>940</v>
      </c>
      <c r="G40" s="1177"/>
      <c r="H40" s="168">
        <v>1</v>
      </c>
      <c r="I40" s="1170" t="s">
        <v>761</v>
      </c>
      <c r="J40" s="266">
        <v>216.63648000000001</v>
      </c>
      <c r="K40" s="70">
        <f t="shared" si="3"/>
        <v>19497.283200000002</v>
      </c>
      <c r="L40" s="1171"/>
      <c r="M40" s="1158"/>
      <c r="N40"/>
      <c r="O40" s="504" t="s">
        <v>1478</v>
      </c>
    </row>
    <row r="41" spans="1:18" ht="27.95" customHeight="1">
      <c r="A41" s="1519"/>
      <c r="B41" s="1484" t="s">
        <v>1371</v>
      </c>
      <c r="C41" s="315" t="s">
        <v>1124</v>
      </c>
      <c r="D41" s="4" t="s">
        <v>1290</v>
      </c>
      <c r="E41" s="756" t="s">
        <v>1896</v>
      </c>
      <c r="F41" s="405">
        <v>870</v>
      </c>
      <c r="G41" s="406">
        <v>1.1999999999999999E-3</v>
      </c>
      <c r="H41" s="166">
        <v>1</v>
      </c>
      <c r="I41" s="914" t="s">
        <v>761</v>
      </c>
      <c r="J41" s="272">
        <v>179.99</v>
      </c>
      <c r="K41" s="68">
        <f t="shared" si="1"/>
        <v>16199.1</v>
      </c>
      <c r="L41" s="383"/>
      <c r="N41"/>
      <c r="O41"/>
    </row>
    <row r="42" spans="1:18" ht="27.95" customHeight="1">
      <c r="A42" s="1520"/>
      <c r="B42" s="1485"/>
      <c r="C42" s="358" t="s">
        <v>1125</v>
      </c>
      <c r="D42" s="2" t="s">
        <v>1292</v>
      </c>
      <c r="E42" s="731" t="s">
        <v>1897</v>
      </c>
      <c r="F42" s="397">
        <v>900</v>
      </c>
      <c r="G42" s="408">
        <v>1.1999999999999999E-3</v>
      </c>
      <c r="H42" s="167">
        <v>1</v>
      </c>
      <c r="I42" s="915" t="s">
        <v>761</v>
      </c>
      <c r="J42" s="696">
        <v>201.71</v>
      </c>
      <c r="K42" s="69">
        <f t="shared" si="1"/>
        <v>18153.900000000001</v>
      </c>
      <c r="L42" s="387"/>
      <c r="N42"/>
      <c r="O42"/>
    </row>
    <row r="43" spans="1:18" ht="31.95" customHeight="1" thickBot="1">
      <c r="A43" s="1520"/>
      <c r="B43" s="1486"/>
      <c r="C43" s="398" t="s">
        <v>1230</v>
      </c>
      <c r="D43" s="791" t="s">
        <v>1294</v>
      </c>
      <c r="E43" s="783" t="s">
        <v>1898</v>
      </c>
      <c r="F43" s="399">
        <v>1034</v>
      </c>
      <c r="G43" s="413">
        <v>1.1999999999999999E-3</v>
      </c>
      <c r="H43" s="168">
        <v>1</v>
      </c>
      <c r="I43" s="916" t="s">
        <v>761</v>
      </c>
      <c r="J43" s="372">
        <v>297.79000000000002</v>
      </c>
      <c r="K43" s="70">
        <f t="shared" si="1"/>
        <v>26801.100000000002</v>
      </c>
      <c r="L43" s="390"/>
      <c r="N43"/>
      <c r="O43"/>
    </row>
    <row r="44" spans="1:18" ht="31.95" customHeight="1">
      <c r="A44" s="1520"/>
      <c r="B44" s="1484" t="s">
        <v>1372</v>
      </c>
      <c r="C44" s="315" t="s">
        <v>1374</v>
      </c>
      <c r="D44" s="4" t="s">
        <v>1290</v>
      </c>
      <c r="E44" s="756" t="s">
        <v>1896</v>
      </c>
      <c r="F44" s="469">
        <v>870</v>
      </c>
      <c r="G44" s="476"/>
      <c r="H44" s="166">
        <v>1</v>
      </c>
      <c r="I44" s="473" t="s">
        <v>761</v>
      </c>
      <c r="J44" s="264">
        <v>179.99</v>
      </c>
      <c r="K44" s="339">
        <f t="shared" si="1"/>
        <v>16199.1</v>
      </c>
      <c r="L44" s="383"/>
      <c r="N44"/>
      <c r="O44"/>
    </row>
    <row r="45" spans="1:18" ht="31.95" customHeight="1">
      <c r="A45" s="1520"/>
      <c r="B45" s="1485"/>
      <c r="C45" s="358" t="s">
        <v>1375</v>
      </c>
      <c r="D45" s="2" t="s">
        <v>1292</v>
      </c>
      <c r="E45" s="731" t="s">
        <v>1897</v>
      </c>
      <c r="F45" s="470">
        <v>900</v>
      </c>
      <c r="G45" s="468"/>
      <c r="H45" s="167">
        <v>1</v>
      </c>
      <c r="I45" s="474" t="s">
        <v>761</v>
      </c>
      <c r="J45" s="265">
        <v>201.71</v>
      </c>
      <c r="K45" s="111">
        <f t="shared" si="1"/>
        <v>18153.900000000001</v>
      </c>
      <c r="L45" s="387"/>
      <c r="N45"/>
      <c r="O45"/>
    </row>
    <row r="46" spans="1:18" ht="31.95" customHeight="1" thickBot="1">
      <c r="A46" s="1520"/>
      <c r="B46" s="1486"/>
      <c r="C46" s="471" t="s">
        <v>1376</v>
      </c>
      <c r="D46" s="791" t="s">
        <v>1294</v>
      </c>
      <c r="E46" s="783" t="s">
        <v>1898</v>
      </c>
      <c r="F46" s="472">
        <v>1034</v>
      </c>
      <c r="G46" s="477"/>
      <c r="H46" s="168">
        <v>1</v>
      </c>
      <c r="I46" s="475" t="s">
        <v>761</v>
      </c>
      <c r="J46" s="266">
        <v>297.79000000000002</v>
      </c>
      <c r="K46" s="70">
        <f t="shared" si="1"/>
        <v>26801.100000000002</v>
      </c>
      <c r="L46" s="390"/>
      <c r="N46"/>
      <c r="O46"/>
    </row>
    <row r="47" spans="1:18" ht="31.95" customHeight="1">
      <c r="A47" s="1520"/>
      <c r="B47" s="1484" t="s">
        <v>1373</v>
      </c>
      <c r="C47" s="315" t="s">
        <v>1265</v>
      </c>
      <c r="D47" s="4" t="s">
        <v>1296</v>
      </c>
      <c r="E47" s="736" t="s">
        <v>1899</v>
      </c>
      <c r="F47" s="405">
        <v>1625</v>
      </c>
      <c r="G47" s="406"/>
      <c r="H47" s="166">
        <v>1</v>
      </c>
      <c r="I47" s="407" t="s">
        <v>1221</v>
      </c>
      <c r="J47" s="272">
        <v>512.13</v>
      </c>
      <c r="K47" s="68">
        <f t="shared" si="1"/>
        <v>46091.7</v>
      </c>
      <c r="L47" s="383"/>
      <c r="N47" s="436" t="s">
        <v>1331</v>
      </c>
      <c r="O47" s="435" t="s">
        <v>1335</v>
      </c>
    </row>
    <row r="48" spans="1:18" ht="31.95" customHeight="1">
      <c r="A48" s="1520"/>
      <c r="B48" s="1485"/>
      <c r="C48" s="358" t="s">
        <v>1266</v>
      </c>
      <c r="D48" s="5" t="s">
        <v>1298</v>
      </c>
      <c r="E48" s="731" t="s">
        <v>1900</v>
      </c>
      <c r="F48" s="397">
        <v>2475</v>
      </c>
      <c r="G48" s="408"/>
      <c r="H48" s="167">
        <v>1</v>
      </c>
      <c r="I48" s="402" t="s">
        <v>1221</v>
      </c>
      <c r="J48" s="696">
        <v>591.59</v>
      </c>
      <c r="K48" s="69">
        <f t="shared" si="1"/>
        <v>53243.100000000006</v>
      </c>
      <c r="L48" s="387"/>
      <c r="N48" s="436" t="s">
        <v>1331</v>
      </c>
      <c r="O48" s="435" t="s">
        <v>1335</v>
      </c>
    </row>
    <row r="49" spans="1:15" ht="31.95" customHeight="1" thickBot="1">
      <c r="A49" s="1521"/>
      <c r="B49" s="1485"/>
      <c r="C49" s="789" t="s">
        <v>1267</v>
      </c>
      <c r="D49" s="726" t="s">
        <v>1300</v>
      </c>
      <c r="E49" s="742" t="s">
        <v>1901</v>
      </c>
      <c r="F49" s="727">
        <v>2970</v>
      </c>
      <c r="G49" s="728"/>
      <c r="H49" s="682">
        <v>1</v>
      </c>
      <c r="I49" s="790" t="s">
        <v>1221</v>
      </c>
      <c r="J49" s="729">
        <v>650.5</v>
      </c>
      <c r="K49" s="111">
        <f t="shared" si="1"/>
        <v>58545</v>
      </c>
      <c r="L49" s="390"/>
      <c r="N49" s="436" t="s">
        <v>1331</v>
      </c>
      <c r="O49" s="435" t="s">
        <v>1335</v>
      </c>
    </row>
    <row r="50" spans="1:15" ht="27.95" customHeight="1" thickBot="1">
      <c r="A50" s="1496" t="s">
        <v>1317</v>
      </c>
      <c r="B50" s="1382"/>
      <c r="C50" s="1382"/>
      <c r="D50" s="1382"/>
      <c r="E50" s="1382"/>
      <c r="F50" s="1382"/>
      <c r="G50" s="1382"/>
      <c r="H50" s="1382"/>
      <c r="I50" s="1382"/>
      <c r="J50" s="1382"/>
      <c r="K50" s="1518"/>
      <c r="L50" s="414"/>
      <c r="N50"/>
      <c r="O50"/>
    </row>
    <row r="51" spans="1:15" ht="27.95" customHeight="1">
      <c r="A51" s="1511"/>
      <c r="B51" s="1522" t="s">
        <v>1807</v>
      </c>
      <c r="C51" s="296" t="s">
        <v>1218</v>
      </c>
      <c r="D51" s="2" t="s">
        <v>1290</v>
      </c>
      <c r="E51" s="392">
        <v>25</v>
      </c>
      <c r="F51" s="392">
        <v>1250</v>
      </c>
      <c r="H51" s="171">
        <v>1</v>
      </c>
      <c r="I51" s="393" t="s">
        <v>1221</v>
      </c>
      <c r="J51" s="698">
        <v>234.40800000000002</v>
      </c>
      <c r="K51" s="69">
        <f t="shared" ref="K51:K59" si="4">J51*$K$2*((100-$K$1)/100)</f>
        <v>21096.720000000001</v>
      </c>
      <c r="L51" s="394"/>
      <c r="N51"/>
      <c r="O51"/>
    </row>
    <row r="52" spans="1:15" ht="27.95" customHeight="1">
      <c r="A52" s="1477"/>
      <c r="B52" s="1522"/>
      <c r="C52" s="295" t="s">
        <v>1219</v>
      </c>
      <c r="D52" s="2" t="s">
        <v>1292</v>
      </c>
      <c r="E52" s="397">
        <v>25</v>
      </c>
      <c r="F52" s="397">
        <v>1340</v>
      </c>
      <c r="H52" s="167">
        <v>1</v>
      </c>
      <c r="I52" s="402" t="s">
        <v>1221</v>
      </c>
      <c r="J52" s="698">
        <v>259.59640000000002</v>
      </c>
      <c r="K52" s="69">
        <f t="shared" si="4"/>
        <v>23363.676000000003</v>
      </c>
      <c r="L52" s="387"/>
      <c r="N52"/>
      <c r="O52"/>
    </row>
    <row r="53" spans="1:15" ht="24.1" customHeight="1" thickBot="1">
      <c r="A53" s="1512"/>
      <c r="B53" s="1522"/>
      <c r="C53" s="409" t="s">
        <v>1220</v>
      </c>
      <c r="D53" s="421" t="s">
        <v>1294</v>
      </c>
      <c r="E53" s="410">
        <v>25</v>
      </c>
      <c r="F53" s="410">
        <v>1569</v>
      </c>
      <c r="H53" s="169">
        <v>1</v>
      </c>
      <c r="I53" s="411" t="s">
        <v>1221</v>
      </c>
      <c r="J53" s="698">
        <v>363.59760000000006</v>
      </c>
      <c r="K53" s="111">
        <f t="shared" si="4"/>
        <v>32723.784000000007</v>
      </c>
      <c r="L53" s="403"/>
      <c r="N53"/>
      <c r="O53"/>
    </row>
    <row r="54" spans="1:15" ht="24.1" customHeight="1">
      <c r="A54" s="1476"/>
      <c r="B54" s="1523" t="s">
        <v>1808</v>
      </c>
      <c r="C54" s="314" t="s">
        <v>1222</v>
      </c>
      <c r="D54" s="4" t="s">
        <v>1290</v>
      </c>
      <c r="E54" s="405">
        <v>25</v>
      </c>
      <c r="F54" s="405">
        <v>1250</v>
      </c>
      <c r="G54" s="381"/>
      <c r="H54" s="166">
        <v>1</v>
      </c>
      <c r="I54" s="407" t="s">
        <v>1221</v>
      </c>
      <c r="J54" s="699">
        <v>235.6474</v>
      </c>
      <c r="K54" s="68">
        <f t="shared" si="4"/>
        <v>21208.266</v>
      </c>
      <c r="L54" s="383"/>
      <c r="N54"/>
      <c r="O54"/>
    </row>
    <row r="55" spans="1:15" ht="24.1" customHeight="1">
      <c r="A55" s="1477"/>
      <c r="B55" s="1522"/>
      <c r="C55" s="295" t="s">
        <v>1223</v>
      </c>
      <c r="D55" s="2" t="s">
        <v>1292</v>
      </c>
      <c r="E55" s="397">
        <v>25</v>
      </c>
      <c r="F55" s="397">
        <v>1330</v>
      </c>
      <c r="H55" s="167">
        <v>1</v>
      </c>
      <c r="I55" s="402" t="s">
        <v>1221</v>
      </c>
      <c r="J55" s="700">
        <v>270.45</v>
      </c>
      <c r="K55" s="69">
        <f t="shared" si="4"/>
        <v>24340.5</v>
      </c>
      <c r="L55" s="387"/>
      <c r="N55"/>
      <c r="O55"/>
    </row>
    <row r="56" spans="1:15" ht="24.1" customHeight="1" thickBot="1">
      <c r="A56" s="1478"/>
      <c r="B56" s="1524"/>
      <c r="C56" s="398" t="s">
        <v>1224</v>
      </c>
      <c r="D56" s="791" t="s">
        <v>1294</v>
      </c>
      <c r="E56" s="399">
        <v>25</v>
      </c>
      <c r="F56" s="399">
        <v>1569</v>
      </c>
      <c r="G56" s="388"/>
      <c r="H56" s="168">
        <v>1</v>
      </c>
      <c r="I56" s="389" t="s">
        <v>1221</v>
      </c>
      <c r="J56" s="701">
        <v>380.08699999999999</v>
      </c>
      <c r="K56" s="70">
        <f t="shared" si="4"/>
        <v>34207.83</v>
      </c>
      <c r="L56" s="390"/>
      <c r="N56"/>
      <c r="O56"/>
    </row>
    <row r="57" spans="1:15" ht="24.1" customHeight="1">
      <c r="A57" s="1511"/>
      <c r="B57" s="1522" t="s">
        <v>1809</v>
      </c>
      <c r="C57" s="296" t="s">
        <v>1225</v>
      </c>
      <c r="D57" s="2" t="s">
        <v>1290</v>
      </c>
      <c r="E57" s="392">
        <v>25</v>
      </c>
      <c r="F57" s="392">
        <v>1115</v>
      </c>
      <c r="H57" s="171">
        <v>1</v>
      </c>
      <c r="I57" s="393" t="s">
        <v>1221</v>
      </c>
      <c r="J57" s="699">
        <v>190.5</v>
      </c>
      <c r="K57" s="113">
        <f t="shared" si="4"/>
        <v>17145</v>
      </c>
      <c r="L57" s="394"/>
      <c r="N57"/>
      <c r="O57"/>
    </row>
    <row r="58" spans="1:15" ht="24.1" customHeight="1">
      <c r="A58" s="1477"/>
      <c r="B58" s="1522"/>
      <c r="C58" s="295" t="s">
        <v>1226</v>
      </c>
      <c r="D58" s="2" t="s">
        <v>1292</v>
      </c>
      <c r="E58" s="397">
        <v>25</v>
      </c>
      <c r="F58" s="397">
        <v>1225</v>
      </c>
      <c r="H58" s="167">
        <v>1</v>
      </c>
      <c r="I58" s="402" t="s">
        <v>1221</v>
      </c>
      <c r="J58" s="698">
        <v>216.16</v>
      </c>
      <c r="K58" s="69">
        <f t="shared" si="4"/>
        <v>19454.400000000001</v>
      </c>
      <c r="L58" s="387"/>
      <c r="N58"/>
      <c r="O58"/>
    </row>
    <row r="59" spans="1:15" ht="23.6" customHeight="1" thickBot="1">
      <c r="A59" s="1478"/>
      <c r="B59" s="1524"/>
      <c r="C59" s="398" t="s">
        <v>1227</v>
      </c>
      <c r="D59" s="2" t="s">
        <v>1294</v>
      </c>
      <c r="E59" s="399">
        <v>25</v>
      </c>
      <c r="F59" s="399">
        <v>1484</v>
      </c>
      <c r="G59" s="388"/>
      <c r="H59" s="168">
        <v>1</v>
      </c>
      <c r="I59" s="389" t="s">
        <v>1221</v>
      </c>
      <c r="J59" s="698">
        <v>319.37</v>
      </c>
      <c r="K59" s="69">
        <f t="shared" si="4"/>
        <v>28743.3</v>
      </c>
      <c r="L59" s="390"/>
      <c r="N59"/>
      <c r="O59"/>
    </row>
    <row r="60" spans="1:15" ht="21" thickBot="1">
      <c r="A60" s="1496" t="s">
        <v>1318</v>
      </c>
      <c r="B60" s="1382"/>
      <c r="C60" s="1382"/>
      <c r="D60" s="1382"/>
      <c r="E60" s="1382"/>
      <c r="F60" s="1382"/>
      <c r="G60" s="1382"/>
      <c r="H60" s="1382"/>
      <c r="I60" s="1382"/>
      <c r="J60" s="1382"/>
      <c r="K60" s="1382"/>
      <c r="L60" s="391"/>
      <c r="N60"/>
      <c r="O60"/>
    </row>
    <row r="61" spans="1:15" ht="27.95" customHeight="1">
      <c r="A61" s="1476"/>
      <c r="B61" s="1312" t="s">
        <v>1269</v>
      </c>
      <c r="C61" s="315" t="s">
        <v>1270</v>
      </c>
      <c r="D61" s="4" t="s">
        <v>3</v>
      </c>
      <c r="E61" s="756" t="s">
        <v>1812</v>
      </c>
      <c r="F61" s="415">
        <v>388</v>
      </c>
      <c r="G61" s="406"/>
      <c r="H61" s="166">
        <v>1</v>
      </c>
      <c r="I61" s="407" t="s">
        <v>1221</v>
      </c>
      <c r="J61" s="272">
        <v>246</v>
      </c>
      <c r="K61" s="68">
        <f>J61*$K$2*((100-$K$1)/100)</f>
        <v>22140</v>
      </c>
      <c r="L61" s="749"/>
      <c r="N61" s="436" t="s">
        <v>1331</v>
      </c>
      <c r="O61" s="435"/>
    </row>
    <row r="62" spans="1:15" ht="27.95" customHeight="1">
      <c r="A62" s="1477"/>
      <c r="B62" s="1489"/>
      <c r="C62" s="684" t="s">
        <v>1271</v>
      </c>
      <c r="D62" s="663" t="s">
        <v>5</v>
      </c>
      <c r="E62" s="731" t="s">
        <v>1814</v>
      </c>
      <c r="F62" s="745">
        <v>428</v>
      </c>
      <c r="G62" s="746"/>
      <c r="H62" s="612">
        <v>1</v>
      </c>
      <c r="I62" s="751" t="s">
        <v>1221</v>
      </c>
      <c r="J62" s="696">
        <v>252.35</v>
      </c>
      <c r="K62" s="69">
        <f>J62*$K$2*((100-$K$1)/100)</f>
        <v>22711.5</v>
      </c>
      <c r="L62" s="750"/>
      <c r="N62" s="436" t="s">
        <v>1331</v>
      </c>
      <c r="O62" s="435"/>
    </row>
    <row r="63" spans="1:15" ht="27.95" customHeight="1">
      <c r="A63" s="1512"/>
      <c r="B63" s="1515"/>
      <c r="C63" s="684" t="s">
        <v>1811</v>
      </c>
      <c r="D63" s="663" t="s">
        <v>3</v>
      </c>
      <c r="E63" s="731" t="s">
        <v>1812</v>
      </c>
      <c r="F63" s="732">
        <v>388</v>
      </c>
      <c r="G63" s="733"/>
      <c r="H63" s="612">
        <v>1</v>
      </c>
      <c r="I63" s="734" t="s">
        <v>1221</v>
      </c>
      <c r="J63" s="729">
        <v>266.08</v>
      </c>
      <c r="K63" s="602">
        <f t="shared" ref="K63:K103" si="5">J63*$K$2*((100-$K$1)/100)</f>
        <v>23947.199999999997</v>
      </c>
      <c r="L63" s="730"/>
      <c r="N63" s="436" t="s">
        <v>1331</v>
      </c>
      <c r="O63" s="435"/>
    </row>
    <row r="64" spans="1:15" ht="27.95" customHeight="1" thickBot="1">
      <c r="A64" s="1478"/>
      <c r="B64" s="1364"/>
      <c r="C64" s="374" t="s">
        <v>1813</v>
      </c>
      <c r="D64" s="6" t="s">
        <v>5</v>
      </c>
      <c r="E64" s="735" t="s">
        <v>1814</v>
      </c>
      <c r="F64" s="739">
        <v>428</v>
      </c>
      <c r="G64" s="740"/>
      <c r="H64" s="168">
        <v>1</v>
      </c>
      <c r="I64" s="752" t="s">
        <v>1221</v>
      </c>
      <c r="J64" s="372">
        <v>273.75</v>
      </c>
      <c r="K64" s="481">
        <f t="shared" si="5"/>
        <v>24637.5</v>
      </c>
      <c r="L64" s="390"/>
      <c r="N64" s="436" t="s">
        <v>1331</v>
      </c>
      <c r="O64"/>
    </row>
    <row r="65" spans="1:18" ht="27.95" customHeight="1">
      <c r="A65" s="1476"/>
      <c r="B65" s="1312" t="s">
        <v>1272</v>
      </c>
      <c r="C65" s="315" t="s">
        <v>1273</v>
      </c>
      <c r="D65" s="4" t="s">
        <v>3</v>
      </c>
      <c r="E65" s="756" t="s">
        <v>1814</v>
      </c>
      <c r="F65" s="415">
        <v>388</v>
      </c>
      <c r="G65" s="406"/>
      <c r="H65" s="166">
        <v>1</v>
      </c>
      <c r="I65" s="382" t="s">
        <v>1221</v>
      </c>
      <c r="J65" s="479">
        <v>246</v>
      </c>
      <c r="K65" s="508">
        <f t="shared" si="5"/>
        <v>22140</v>
      </c>
      <c r="L65" s="749"/>
      <c r="N65" s="436" t="s">
        <v>1331</v>
      </c>
      <c r="O65" s="435"/>
    </row>
    <row r="66" spans="1:18" ht="27.95" customHeight="1">
      <c r="A66" s="1477"/>
      <c r="B66" s="1489"/>
      <c r="C66" s="684" t="s">
        <v>1274</v>
      </c>
      <c r="D66" s="663" t="s">
        <v>5</v>
      </c>
      <c r="E66" s="731" t="s">
        <v>1817</v>
      </c>
      <c r="F66" s="745">
        <v>428</v>
      </c>
      <c r="G66" s="746"/>
      <c r="H66" s="612">
        <v>1</v>
      </c>
      <c r="I66" s="747" t="s">
        <v>1221</v>
      </c>
      <c r="J66" s="748">
        <v>252.35</v>
      </c>
      <c r="K66" s="602">
        <f t="shared" si="5"/>
        <v>22711.5</v>
      </c>
      <c r="L66" s="750"/>
      <c r="N66" s="436" t="s">
        <v>1331</v>
      </c>
      <c r="O66" s="435"/>
    </row>
    <row r="67" spans="1:18" ht="27.95" customHeight="1">
      <c r="A67" s="1477"/>
      <c r="B67" s="1489"/>
      <c r="C67" s="684" t="s">
        <v>1275</v>
      </c>
      <c r="D67" s="663" t="s">
        <v>7</v>
      </c>
      <c r="E67" s="731" t="s">
        <v>1819</v>
      </c>
      <c r="F67" s="745">
        <v>728</v>
      </c>
      <c r="G67" s="746"/>
      <c r="H67" s="612">
        <v>1</v>
      </c>
      <c r="I67" s="747" t="s">
        <v>1221</v>
      </c>
      <c r="J67" s="748">
        <v>268.45999999999998</v>
      </c>
      <c r="K67" s="602">
        <f t="shared" si="5"/>
        <v>24161.399999999998</v>
      </c>
      <c r="L67" s="750"/>
      <c r="N67" s="436" t="s">
        <v>1331</v>
      </c>
      <c r="O67" s="435"/>
    </row>
    <row r="68" spans="1:18" ht="27.95" customHeight="1">
      <c r="A68" s="1477"/>
      <c r="B68" s="1489"/>
      <c r="C68" s="684" t="s">
        <v>1276</v>
      </c>
      <c r="D68" s="663" t="s">
        <v>9</v>
      </c>
      <c r="E68" s="731" t="s">
        <v>1821</v>
      </c>
      <c r="F68" s="745">
        <v>898</v>
      </c>
      <c r="G68" s="746"/>
      <c r="H68" s="612">
        <v>1</v>
      </c>
      <c r="I68" s="747" t="s">
        <v>1221</v>
      </c>
      <c r="J68" s="748">
        <v>333.64</v>
      </c>
      <c r="K68" s="602">
        <f t="shared" si="5"/>
        <v>30027.599999999999</v>
      </c>
      <c r="L68" s="750"/>
      <c r="N68" s="436" t="s">
        <v>1331</v>
      </c>
      <c r="O68" s="435"/>
    </row>
    <row r="69" spans="1:18" ht="27.95" customHeight="1">
      <c r="A69" s="1477"/>
      <c r="B69" s="1489"/>
      <c r="C69" s="684" t="s">
        <v>1815</v>
      </c>
      <c r="D69" s="663" t="s">
        <v>3</v>
      </c>
      <c r="E69" s="731" t="s">
        <v>1814</v>
      </c>
      <c r="F69" s="732">
        <v>388</v>
      </c>
      <c r="G69" s="733"/>
      <c r="H69" s="612">
        <v>1</v>
      </c>
      <c r="I69" s="738" t="s">
        <v>1221</v>
      </c>
      <c r="J69" s="748">
        <v>268.16000000000003</v>
      </c>
      <c r="K69" s="602">
        <f t="shared" si="5"/>
        <v>24134.400000000001</v>
      </c>
      <c r="L69" s="750"/>
      <c r="N69" s="436" t="s">
        <v>1331</v>
      </c>
      <c r="O69" s="435"/>
    </row>
    <row r="70" spans="1:18" ht="27.95" customHeight="1">
      <c r="A70" s="1477"/>
      <c r="B70" s="1489"/>
      <c r="C70" s="684" t="s">
        <v>1816</v>
      </c>
      <c r="D70" s="663" t="s">
        <v>5</v>
      </c>
      <c r="E70" s="731" t="s">
        <v>1817</v>
      </c>
      <c r="F70" s="732">
        <v>428</v>
      </c>
      <c r="G70" s="733"/>
      <c r="H70" s="612">
        <v>1</v>
      </c>
      <c r="I70" s="738" t="s">
        <v>1221</v>
      </c>
      <c r="J70" s="748">
        <v>273.75</v>
      </c>
      <c r="K70" s="602">
        <f t="shared" si="5"/>
        <v>24637.5</v>
      </c>
      <c r="L70" s="750"/>
      <c r="N70" s="436" t="s">
        <v>1331</v>
      </c>
      <c r="O70" s="435"/>
    </row>
    <row r="71" spans="1:18" ht="27.95" customHeight="1">
      <c r="A71" s="1477"/>
      <c r="B71" s="1489"/>
      <c r="C71" s="684" t="s">
        <v>1818</v>
      </c>
      <c r="D71" s="663" t="s">
        <v>7</v>
      </c>
      <c r="E71" s="731" t="s">
        <v>1819</v>
      </c>
      <c r="F71" s="732">
        <v>728</v>
      </c>
      <c r="G71" s="733"/>
      <c r="H71" s="612">
        <v>1</v>
      </c>
      <c r="I71" s="738" t="s">
        <v>1221</v>
      </c>
      <c r="J71" s="748">
        <v>296.38</v>
      </c>
      <c r="K71" s="602">
        <f t="shared" si="5"/>
        <v>26674.2</v>
      </c>
      <c r="L71" s="750"/>
      <c r="N71" s="436" t="s">
        <v>1331</v>
      </c>
      <c r="O71" s="435"/>
    </row>
    <row r="72" spans="1:18" ht="27.95" customHeight="1" thickBot="1">
      <c r="A72" s="1478"/>
      <c r="B72" s="1364"/>
      <c r="C72" s="374" t="s">
        <v>1820</v>
      </c>
      <c r="D72" s="6" t="s">
        <v>9</v>
      </c>
      <c r="E72" s="731" t="s">
        <v>1821</v>
      </c>
      <c r="F72" s="739">
        <v>898</v>
      </c>
      <c r="G72" s="740"/>
      <c r="H72" s="168">
        <v>1</v>
      </c>
      <c r="I72" s="741" t="s">
        <v>1221</v>
      </c>
      <c r="J72" s="480">
        <v>356.99</v>
      </c>
      <c r="K72" s="481">
        <f t="shared" si="5"/>
        <v>32129.100000000002</v>
      </c>
      <c r="L72" s="390"/>
      <c r="N72" s="436" t="s">
        <v>1331</v>
      </c>
      <c r="O72" s="435"/>
    </row>
    <row r="73" spans="1:18" s="754" customFormat="1" ht="27.95" customHeight="1" thickBot="1">
      <c r="A73" s="1496" t="s">
        <v>1822</v>
      </c>
      <c r="B73" s="1382"/>
      <c r="C73" s="1382"/>
      <c r="D73" s="1382"/>
      <c r="E73" s="1382"/>
      <c r="F73" s="1382"/>
      <c r="G73" s="1382"/>
      <c r="H73" s="1382"/>
      <c r="I73" s="1382"/>
      <c r="J73" s="1382"/>
      <c r="K73" s="1382"/>
      <c r="L73" s="753"/>
      <c r="N73"/>
      <c r="O73" s="435"/>
      <c r="R73" s="377"/>
    </row>
    <row r="74" spans="1:18" s="754" customFormat="1" ht="27.95" customHeight="1">
      <c r="A74" s="755"/>
      <c r="B74" s="1494" t="s">
        <v>1823</v>
      </c>
      <c r="C74" s="315" t="s">
        <v>1824</v>
      </c>
      <c r="D74" s="4" t="s">
        <v>1290</v>
      </c>
      <c r="E74" s="756" t="s">
        <v>1825</v>
      </c>
      <c r="F74" s="756">
        <v>875</v>
      </c>
      <c r="G74" s="757"/>
      <c r="H74" s="166">
        <v>1</v>
      </c>
      <c r="I74" s="737" t="s">
        <v>1221</v>
      </c>
      <c r="J74" s="758">
        <v>330.83</v>
      </c>
      <c r="K74" s="68">
        <f t="shared" ref="K74:K87" si="6">J74*$K$2*((100-$K$1)/100)</f>
        <v>29774.699999999997</v>
      </c>
      <c r="L74" s="759"/>
      <c r="N74" s="436" t="s">
        <v>1331</v>
      </c>
      <c r="O74" s="435"/>
      <c r="R74" s="377"/>
    </row>
    <row r="75" spans="1:18" s="754" customFormat="1" ht="27.95" customHeight="1">
      <c r="A75" s="760"/>
      <c r="B75" s="1495"/>
      <c r="C75" s="684" t="s">
        <v>1826</v>
      </c>
      <c r="D75" s="663" t="s">
        <v>1292</v>
      </c>
      <c r="E75" s="731" t="s">
        <v>1827</v>
      </c>
      <c r="F75" s="731">
        <v>860</v>
      </c>
      <c r="G75" s="761"/>
      <c r="H75" s="612">
        <v>1</v>
      </c>
      <c r="I75" s="738" t="s">
        <v>1221</v>
      </c>
      <c r="J75" s="762">
        <v>363.07</v>
      </c>
      <c r="K75" s="69">
        <f t="shared" si="6"/>
        <v>32676.3</v>
      </c>
      <c r="L75" s="763"/>
      <c r="N75" s="436" t="s">
        <v>1331</v>
      </c>
      <c r="O75" s="435"/>
      <c r="R75" s="377"/>
    </row>
    <row r="76" spans="1:18" s="754" customFormat="1" ht="27.95" customHeight="1" thickBot="1">
      <c r="A76" s="760"/>
      <c r="B76" s="1497"/>
      <c r="C76" s="374" t="s">
        <v>1828</v>
      </c>
      <c r="D76" s="6" t="s">
        <v>1294</v>
      </c>
      <c r="E76" s="735" t="s">
        <v>1829</v>
      </c>
      <c r="F76" s="735">
        <v>1015</v>
      </c>
      <c r="G76" s="764"/>
      <c r="H76" s="168">
        <v>1</v>
      </c>
      <c r="I76" s="741" t="s">
        <v>1221</v>
      </c>
      <c r="J76" s="765">
        <v>488.97</v>
      </c>
      <c r="K76" s="70">
        <f t="shared" si="6"/>
        <v>44007.3</v>
      </c>
      <c r="L76" s="766"/>
      <c r="N76" s="436" t="s">
        <v>1331</v>
      </c>
      <c r="O76" s="435"/>
      <c r="R76" s="377"/>
    </row>
    <row r="77" spans="1:18" s="754" customFormat="1" ht="27.95" customHeight="1">
      <c r="A77" s="755"/>
      <c r="B77" s="1494" t="s">
        <v>1830</v>
      </c>
      <c r="C77" s="315" t="s">
        <v>1831</v>
      </c>
      <c r="D77" s="4" t="s">
        <v>1290</v>
      </c>
      <c r="E77" s="756" t="s">
        <v>1832</v>
      </c>
      <c r="F77" s="756">
        <v>875</v>
      </c>
      <c r="G77" s="757"/>
      <c r="H77" s="166">
        <v>1</v>
      </c>
      <c r="I77" s="737" t="s">
        <v>1221</v>
      </c>
      <c r="J77" s="758">
        <v>330.83</v>
      </c>
      <c r="K77" s="68">
        <f t="shared" si="6"/>
        <v>29774.699999999997</v>
      </c>
      <c r="L77" s="759"/>
      <c r="N77" s="436" t="s">
        <v>1331</v>
      </c>
      <c r="O77" s="435"/>
      <c r="R77" s="377"/>
    </row>
    <row r="78" spans="1:18" s="754" customFormat="1" ht="27.95" customHeight="1">
      <c r="A78" s="760"/>
      <c r="B78" s="1495"/>
      <c r="C78" s="684" t="s">
        <v>1833</v>
      </c>
      <c r="D78" s="663" t="s">
        <v>1292</v>
      </c>
      <c r="E78" s="731" t="s">
        <v>1834</v>
      </c>
      <c r="F78" s="731">
        <v>860</v>
      </c>
      <c r="G78" s="761"/>
      <c r="H78" s="612">
        <v>1</v>
      </c>
      <c r="I78" s="738" t="s">
        <v>1221</v>
      </c>
      <c r="J78" s="762">
        <v>363.07</v>
      </c>
      <c r="K78" s="69">
        <f t="shared" si="6"/>
        <v>32676.3</v>
      </c>
      <c r="L78" s="763"/>
      <c r="N78" s="436" t="s">
        <v>1331</v>
      </c>
      <c r="O78" s="435"/>
      <c r="R78" s="377"/>
    </row>
    <row r="79" spans="1:18" s="754" customFormat="1" ht="27.95" customHeight="1">
      <c r="A79" s="760"/>
      <c r="B79" s="1495"/>
      <c r="C79" s="684" t="s">
        <v>1835</v>
      </c>
      <c r="D79" s="663" t="s">
        <v>1294</v>
      </c>
      <c r="E79" s="731" t="s">
        <v>1834</v>
      </c>
      <c r="F79" s="731">
        <v>1015</v>
      </c>
      <c r="G79" s="761"/>
      <c r="H79" s="612">
        <v>1</v>
      </c>
      <c r="I79" s="738" t="s">
        <v>1221</v>
      </c>
      <c r="J79" s="762">
        <v>488.97</v>
      </c>
      <c r="K79" s="69">
        <f t="shared" si="6"/>
        <v>44007.3</v>
      </c>
      <c r="L79" s="763"/>
      <c r="N79" s="436" t="s">
        <v>1331</v>
      </c>
      <c r="O79" s="435"/>
      <c r="R79" s="377"/>
    </row>
    <row r="80" spans="1:18" s="754" customFormat="1" ht="27.95" customHeight="1">
      <c r="A80" s="760"/>
      <c r="B80" s="1495"/>
      <c r="C80" s="684" t="s">
        <v>1836</v>
      </c>
      <c r="D80" s="663" t="s">
        <v>1296</v>
      </c>
      <c r="E80" s="731" t="s">
        <v>1837</v>
      </c>
      <c r="F80" s="731">
        <v>1460</v>
      </c>
      <c r="G80" s="761"/>
      <c r="H80" s="612">
        <v>1</v>
      </c>
      <c r="I80" s="738" t="s">
        <v>1221</v>
      </c>
      <c r="J80" s="762">
        <v>580.4</v>
      </c>
      <c r="K80" s="69">
        <f t="shared" si="6"/>
        <v>52236</v>
      </c>
      <c r="L80" s="763"/>
      <c r="N80" s="436" t="s">
        <v>1331</v>
      </c>
      <c r="O80" s="435"/>
      <c r="R80" s="377"/>
    </row>
    <row r="81" spans="1:18" s="754" customFormat="1" ht="27.95" customHeight="1">
      <c r="A81" s="760"/>
      <c r="B81" s="1495"/>
      <c r="C81" s="684" t="s">
        <v>1838</v>
      </c>
      <c r="D81" s="663" t="s">
        <v>1298</v>
      </c>
      <c r="E81" s="731" t="s">
        <v>1839</v>
      </c>
      <c r="F81" s="731">
        <v>2550</v>
      </c>
      <c r="G81" s="761"/>
      <c r="H81" s="612">
        <v>1</v>
      </c>
      <c r="I81" s="738" t="s">
        <v>1221</v>
      </c>
      <c r="J81" s="762">
        <v>1201.43</v>
      </c>
      <c r="K81" s="69">
        <f t="shared" si="6"/>
        <v>108128.70000000001</v>
      </c>
      <c r="L81" s="763"/>
      <c r="N81" s="436" t="s">
        <v>1331</v>
      </c>
      <c r="O81" s="435"/>
      <c r="R81" s="377"/>
    </row>
    <row r="82" spans="1:18" s="754" customFormat="1" ht="27.95" customHeight="1" thickBot="1">
      <c r="A82" s="767"/>
      <c r="B82" s="1497"/>
      <c r="C82" s="725" t="s">
        <v>1840</v>
      </c>
      <c r="D82" s="726" t="s">
        <v>1300</v>
      </c>
      <c r="E82" s="735" t="s">
        <v>1841</v>
      </c>
      <c r="F82" s="735">
        <v>3200</v>
      </c>
      <c r="G82" s="768"/>
      <c r="H82" s="682">
        <v>1</v>
      </c>
      <c r="I82" s="769" t="s">
        <v>1221</v>
      </c>
      <c r="J82" s="770">
        <v>1233.94</v>
      </c>
      <c r="K82" s="111">
        <f t="shared" si="6"/>
        <v>111054.6</v>
      </c>
      <c r="L82" s="771"/>
      <c r="N82" s="436" t="s">
        <v>1331</v>
      </c>
      <c r="O82" s="435"/>
      <c r="R82" s="377"/>
    </row>
    <row r="83" spans="1:18" s="754" customFormat="1" ht="27.95" customHeight="1">
      <c r="A83" s="1492"/>
      <c r="B83" s="1494" t="s">
        <v>1842</v>
      </c>
      <c r="C83" s="315" t="s">
        <v>1843</v>
      </c>
      <c r="D83" s="4" t="s">
        <v>1305</v>
      </c>
      <c r="E83" s="736" t="s">
        <v>1844</v>
      </c>
      <c r="F83" s="776">
        <v>21600</v>
      </c>
      <c r="G83" s="757"/>
      <c r="H83" s="166">
        <v>1</v>
      </c>
      <c r="I83" s="737" t="s">
        <v>1221</v>
      </c>
      <c r="J83" s="758">
        <v>6091.79</v>
      </c>
      <c r="K83" s="68">
        <f t="shared" si="6"/>
        <v>548261.1</v>
      </c>
      <c r="L83" s="759"/>
      <c r="N83" s="436" t="s">
        <v>1331</v>
      </c>
      <c r="O83" s="435"/>
      <c r="R83" s="377"/>
    </row>
    <row r="84" spans="1:18" s="754" customFormat="1" ht="27.95" customHeight="1">
      <c r="A84" s="1493"/>
      <c r="B84" s="1495"/>
      <c r="C84" s="684" t="s">
        <v>1845</v>
      </c>
      <c r="D84" s="663" t="s">
        <v>1307</v>
      </c>
      <c r="E84" s="731" t="s">
        <v>1846</v>
      </c>
      <c r="F84" s="777">
        <v>28100</v>
      </c>
      <c r="G84" s="761"/>
      <c r="H84" s="612">
        <v>1</v>
      </c>
      <c r="I84" s="738" t="s">
        <v>1221</v>
      </c>
      <c r="J84" s="762">
        <v>6439.87</v>
      </c>
      <c r="K84" s="69">
        <f t="shared" si="6"/>
        <v>579588.30000000005</v>
      </c>
      <c r="L84" s="763"/>
      <c r="N84" s="436" t="s">
        <v>1331</v>
      </c>
      <c r="O84" s="435"/>
      <c r="R84" s="377"/>
    </row>
    <row r="85" spans="1:18" s="754" customFormat="1" ht="27.95" customHeight="1">
      <c r="A85" s="1493"/>
      <c r="B85" s="1495"/>
      <c r="C85" s="684" t="s">
        <v>1847</v>
      </c>
      <c r="D85" s="663" t="s">
        <v>1309</v>
      </c>
      <c r="E85" s="731" t="s">
        <v>1848</v>
      </c>
      <c r="F85" s="777">
        <v>33600</v>
      </c>
      <c r="G85" s="761"/>
      <c r="H85" s="612">
        <v>1</v>
      </c>
      <c r="I85" s="738" t="s">
        <v>1221</v>
      </c>
      <c r="J85" s="762">
        <v>7832.22</v>
      </c>
      <c r="K85" s="69">
        <f t="shared" si="6"/>
        <v>704899.8</v>
      </c>
      <c r="L85" s="763"/>
      <c r="N85" s="436" t="s">
        <v>1331</v>
      </c>
      <c r="O85" s="435"/>
      <c r="R85" s="377"/>
    </row>
    <row r="86" spans="1:18" s="754" customFormat="1" ht="27.95" customHeight="1">
      <c r="A86" s="1493"/>
      <c r="B86" s="1495"/>
      <c r="C86" s="684" t="s">
        <v>1849</v>
      </c>
      <c r="D86" s="663" t="s">
        <v>1311</v>
      </c>
      <c r="E86" s="731" t="s">
        <v>1850</v>
      </c>
      <c r="F86" s="777">
        <v>46400</v>
      </c>
      <c r="G86" s="761"/>
      <c r="H86" s="612">
        <v>1</v>
      </c>
      <c r="I86" s="738" t="s">
        <v>1221</v>
      </c>
      <c r="J86" s="762">
        <v>12223.87</v>
      </c>
      <c r="K86" s="69">
        <f t="shared" si="6"/>
        <v>1100148.3</v>
      </c>
      <c r="L86" s="763"/>
      <c r="N86" s="436" t="s">
        <v>1331</v>
      </c>
      <c r="O86" s="435"/>
      <c r="R86" s="377"/>
    </row>
    <row r="87" spans="1:18" s="754" customFormat="1" ht="27.95" customHeight="1" thickBot="1">
      <c r="A87" s="1493"/>
      <c r="B87" s="1495"/>
      <c r="C87" s="374" t="s">
        <v>1851</v>
      </c>
      <c r="D87" s="6" t="s">
        <v>1313</v>
      </c>
      <c r="E87" s="731" t="s">
        <v>1852</v>
      </c>
      <c r="F87" s="777">
        <v>75400</v>
      </c>
      <c r="G87" s="764"/>
      <c r="H87" s="168">
        <v>1</v>
      </c>
      <c r="I87" s="741" t="s">
        <v>1221</v>
      </c>
      <c r="J87" s="765">
        <v>15279.87</v>
      </c>
      <c r="K87" s="70">
        <f t="shared" si="6"/>
        <v>1375188.3</v>
      </c>
      <c r="L87" s="766"/>
      <c r="N87" s="436" t="s">
        <v>1331</v>
      </c>
      <c r="O87" s="435"/>
      <c r="R87" s="377"/>
    </row>
    <row r="88" spans="1:18" s="754" customFormat="1" ht="27.95" customHeight="1" thickBot="1">
      <c r="A88" s="1437" t="s">
        <v>1853</v>
      </c>
      <c r="B88" s="1438"/>
      <c r="C88" s="1438"/>
      <c r="D88" s="1438"/>
      <c r="E88" s="1438"/>
      <c r="F88" s="1438"/>
      <c r="G88" s="1438"/>
      <c r="H88" s="1438"/>
      <c r="I88" s="1438"/>
      <c r="J88" s="1438"/>
      <c r="K88" s="1438"/>
      <c r="L88" s="772"/>
      <c r="N88"/>
      <c r="O88" s="435"/>
      <c r="R88" s="377"/>
    </row>
    <row r="89" spans="1:18" s="754" customFormat="1" ht="27.95" customHeight="1">
      <c r="A89" s="1487"/>
      <c r="B89" s="1312" t="s">
        <v>1857</v>
      </c>
      <c r="C89" s="315" t="s">
        <v>1858</v>
      </c>
      <c r="D89" s="1490" t="s">
        <v>1990</v>
      </c>
      <c r="E89" s="1490"/>
      <c r="F89" s="865">
        <v>325</v>
      </c>
      <c r="G89" s="874"/>
      <c r="H89" s="166">
        <v>1</v>
      </c>
      <c r="I89" s="866" t="s">
        <v>1221</v>
      </c>
      <c r="J89" s="479">
        <v>625.05999999999995</v>
      </c>
      <c r="K89" s="508">
        <f>J89*$K$2*((100-$K$1)/100)</f>
        <v>56255.399999999994</v>
      </c>
      <c r="L89" s="773"/>
      <c r="N89" s="436" t="s">
        <v>1331</v>
      </c>
      <c r="O89" s="435"/>
      <c r="R89" s="377"/>
    </row>
    <row r="90" spans="1:18" s="754" customFormat="1" ht="27.95" customHeight="1">
      <c r="A90" s="1488"/>
      <c r="B90" s="1489"/>
      <c r="C90" s="684" t="s">
        <v>1859</v>
      </c>
      <c r="D90" s="1491" t="s">
        <v>1991</v>
      </c>
      <c r="E90" s="1491"/>
      <c r="F90" s="875">
        <v>325</v>
      </c>
      <c r="G90" s="876"/>
      <c r="H90" s="612">
        <v>1</v>
      </c>
      <c r="I90" s="877" t="s">
        <v>1221</v>
      </c>
      <c r="J90" s="748">
        <v>520.85</v>
      </c>
      <c r="K90" s="602">
        <f t="shared" ref="K90:K99" si="7">J90*$K$2*((100-$K$1)/100)</f>
        <v>46876.5</v>
      </c>
      <c r="L90" s="774"/>
      <c r="N90" s="436" t="s">
        <v>1331</v>
      </c>
      <c r="O90" s="435"/>
      <c r="R90" s="377"/>
    </row>
    <row r="91" spans="1:18" s="754" customFormat="1" ht="27.95" customHeight="1">
      <c r="A91" s="1488"/>
      <c r="B91" s="1489"/>
      <c r="C91" s="684" t="s">
        <v>1860</v>
      </c>
      <c r="D91" s="1491" t="s">
        <v>1992</v>
      </c>
      <c r="E91" s="1491"/>
      <c r="F91" s="875">
        <v>290</v>
      </c>
      <c r="G91" s="876"/>
      <c r="H91" s="612">
        <v>1</v>
      </c>
      <c r="I91" s="877" t="s">
        <v>1221</v>
      </c>
      <c r="J91" s="748">
        <v>520.85</v>
      </c>
      <c r="K91" s="602">
        <f t="shared" si="7"/>
        <v>46876.5</v>
      </c>
      <c r="L91" s="774"/>
      <c r="N91" s="436" t="s">
        <v>1331</v>
      </c>
      <c r="O91" s="435"/>
      <c r="R91" s="377"/>
    </row>
    <row r="92" spans="1:18" s="754" customFormat="1" ht="32.450000000000003" customHeight="1">
      <c r="A92" s="1488"/>
      <c r="B92" s="1489" t="s">
        <v>1861</v>
      </c>
      <c r="C92" s="684" t="s">
        <v>1862</v>
      </c>
      <c r="D92" s="1542" t="s">
        <v>1990</v>
      </c>
      <c r="E92" s="1542"/>
      <c r="F92" s="875">
        <v>730</v>
      </c>
      <c r="G92" s="876"/>
      <c r="H92" s="612">
        <v>1</v>
      </c>
      <c r="I92" s="877" t="s">
        <v>1221</v>
      </c>
      <c r="J92" s="748">
        <v>1527.97</v>
      </c>
      <c r="K92" s="602">
        <f t="shared" si="7"/>
        <v>137517.29999999999</v>
      </c>
      <c r="L92" s="774"/>
      <c r="N92" s="436" t="s">
        <v>1331</v>
      </c>
      <c r="O92" s="435"/>
      <c r="R92" s="377"/>
    </row>
    <row r="93" spans="1:18" s="754" customFormat="1" ht="32.450000000000003" customHeight="1" thickBot="1">
      <c r="A93" s="1544"/>
      <c r="B93" s="1364"/>
      <c r="C93" s="374" t="s">
        <v>1863</v>
      </c>
      <c r="D93" s="1539" t="s">
        <v>1993</v>
      </c>
      <c r="E93" s="1539"/>
      <c r="F93" s="870">
        <v>730</v>
      </c>
      <c r="G93" s="871"/>
      <c r="H93" s="168">
        <v>1</v>
      </c>
      <c r="I93" s="872" t="s">
        <v>1221</v>
      </c>
      <c r="J93" s="480">
        <v>1284.9100000000001</v>
      </c>
      <c r="K93" s="481">
        <f t="shared" si="7"/>
        <v>115641.90000000001</v>
      </c>
      <c r="L93" s="775"/>
      <c r="N93" s="436" t="s">
        <v>1331</v>
      </c>
      <c r="O93" s="435"/>
      <c r="R93" s="377"/>
    </row>
    <row r="94" spans="1:18" s="754" customFormat="1" ht="31.6" customHeight="1">
      <c r="A94" s="1481"/>
      <c r="B94" s="1312" t="s">
        <v>1994</v>
      </c>
      <c r="C94" s="315" t="s">
        <v>1854</v>
      </c>
      <c r="D94" s="863" t="s">
        <v>1855</v>
      </c>
      <c r="E94" s="864"/>
      <c r="F94" s="865">
        <v>1400</v>
      </c>
      <c r="G94" s="494"/>
      <c r="H94" s="166">
        <v>1</v>
      </c>
      <c r="I94" s="866" t="s">
        <v>1221</v>
      </c>
      <c r="J94" s="479">
        <v>449.06</v>
      </c>
      <c r="K94" s="508">
        <f>J94*$K$2*((100-$K$1)/100)</f>
        <v>40415.4</v>
      </c>
      <c r="L94" s="773"/>
      <c r="N94" s="436" t="s">
        <v>1331</v>
      </c>
      <c r="O94" s="435"/>
      <c r="R94" s="377"/>
    </row>
    <row r="95" spans="1:18" s="754" customFormat="1" ht="30" customHeight="1">
      <c r="A95" s="1482"/>
      <c r="B95" s="1543"/>
      <c r="C95" s="856" t="s">
        <v>1854</v>
      </c>
      <c r="D95" s="867" t="s">
        <v>1856</v>
      </c>
      <c r="E95" s="868"/>
      <c r="F95" s="857">
        <v>1400</v>
      </c>
      <c r="G95" s="869"/>
      <c r="H95" s="859">
        <v>1</v>
      </c>
      <c r="I95" s="860" t="s">
        <v>1221</v>
      </c>
      <c r="J95" s="861">
        <v>449.06</v>
      </c>
      <c r="K95" s="862">
        <f>J95*$K$2*((100-$K$1)/100)</f>
        <v>40415.4</v>
      </c>
      <c r="L95" s="873"/>
      <c r="N95" s="436" t="s">
        <v>1331</v>
      </c>
      <c r="O95" s="435"/>
      <c r="R95" s="377"/>
    </row>
    <row r="96" spans="1:18" s="754" customFormat="1" ht="30" customHeight="1">
      <c r="A96" s="1540"/>
      <c r="B96" s="1543" t="s">
        <v>1864</v>
      </c>
      <c r="C96" s="856" t="s">
        <v>1865</v>
      </c>
      <c r="D96" s="1545" t="s">
        <v>1990</v>
      </c>
      <c r="E96" s="1545"/>
      <c r="F96" s="857">
        <v>700</v>
      </c>
      <c r="G96" s="858"/>
      <c r="H96" s="859">
        <v>1</v>
      </c>
      <c r="I96" s="860" t="s">
        <v>1221</v>
      </c>
      <c r="J96" s="861">
        <v>748.45</v>
      </c>
      <c r="K96" s="862">
        <f t="shared" si="7"/>
        <v>67360.5</v>
      </c>
      <c r="L96" s="873"/>
      <c r="N96" s="436" t="s">
        <v>1331</v>
      </c>
      <c r="O96" s="435"/>
      <c r="R96" s="377"/>
    </row>
    <row r="97" spans="1:18" s="754" customFormat="1" ht="30" customHeight="1">
      <c r="A97" s="1541"/>
      <c r="B97" s="1543"/>
      <c r="C97" s="856" t="s">
        <v>1866</v>
      </c>
      <c r="D97" s="1546" t="s">
        <v>1991</v>
      </c>
      <c r="E97" s="1546"/>
      <c r="F97" s="857">
        <v>700</v>
      </c>
      <c r="G97" s="858"/>
      <c r="H97" s="859">
        <v>1</v>
      </c>
      <c r="I97" s="860" t="s">
        <v>1221</v>
      </c>
      <c r="J97" s="861">
        <v>575.73</v>
      </c>
      <c r="K97" s="862">
        <f t="shared" si="7"/>
        <v>51815.700000000004</v>
      </c>
      <c r="L97" s="873"/>
      <c r="N97" s="436" t="s">
        <v>1331</v>
      </c>
      <c r="O97" s="435"/>
      <c r="R97" s="377"/>
    </row>
    <row r="98" spans="1:18" s="754" customFormat="1" ht="30" customHeight="1">
      <c r="A98" s="1488"/>
      <c r="B98" s="1543" t="s">
        <v>1867</v>
      </c>
      <c r="C98" s="856" t="s">
        <v>1868</v>
      </c>
      <c r="D98" s="1545" t="s">
        <v>1990</v>
      </c>
      <c r="E98" s="1545"/>
      <c r="F98" s="857">
        <v>1400</v>
      </c>
      <c r="G98" s="858"/>
      <c r="H98" s="859">
        <v>1</v>
      </c>
      <c r="I98" s="860" t="s">
        <v>1221</v>
      </c>
      <c r="J98" s="861">
        <v>1209.03</v>
      </c>
      <c r="K98" s="862">
        <f t="shared" si="7"/>
        <v>108812.7</v>
      </c>
      <c r="L98" s="873"/>
      <c r="N98" s="436" t="s">
        <v>1331</v>
      </c>
      <c r="O98" s="435"/>
      <c r="R98" s="377"/>
    </row>
    <row r="99" spans="1:18" s="754" customFormat="1" ht="30" customHeight="1" thickBot="1">
      <c r="A99" s="1544"/>
      <c r="B99" s="1364"/>
      <c r="C99" s="374" t="s">
        <v>1869</v>
      </c>
      <c r="D99" s="1539" t="s">
        <v>1993</v>
      </c>
      <c r="E99" s="1539"/>
      <c r="F99" s="870">
        <v>1400</v>
      </c>
      <c r="G99" s="871"/>
      <c r="H99" s="168">
        <v>1</v>
      </c>
      <c r="I99" s="872" t="s">
        <v>1221</v>
      </c>
      <c r="J99" s="480">
        <v>1036.3100000000002</v>
      </c>
      <c r="K99" s="481">
        <f t="shared" si="7"/>
        <v>93267.900000000009</v>
      </c>
      <c r="L99" s="775"/>
      <c r="N99" s="436" t="s">
        <v>1331</v>
      </c>
      <c r="O99" s="435"/>
      <c r="R99" s="377"/>
    </row>
    <row r="100" spans="1:18" ht="27.95" customHeight="1" thickBot="1">
      <c r="A100" s="1479" t="s">
        <v>1319</v>
      </c>
      <c r="B100" s="1480"/>
      <c r="C100" s="1480"/>
      <c r="D100" s="1480"/>
      <c r="E100" s="1480"/>
      <c r="F100" s="1480"/>
      <c r="G100" s="1480"/>
      <c r="H100" s="1480"/>
      <c r="I100" s="1480"/>
      <c r="J100" s="1480"/>
      <c r="K100" s="1480"/>
      <c r="L100" s="414"/>
      <c r="N100"/>
      <c r="O100" s="435"/>
    </row>
    <row r="101" spans="1:18" ht="27.95" customHeight="1">
      <c r="A101" s="1481"/>
      <c r="B101" s="1312" t="s">
        <v>1277</v>
      </c>
      <c r="C101" s="315" t="s">
        <v>1278</v>
      </c>
      <c r="D101" s="4" t="s">
        <v>3</v>
      </c>
      <c r="E101" s="405">
        <v>25</v>
      </c>
      <c r="F101" s="415">
        <v>455</v>
      </c>
      <c r="G101" s="494"/>
      <c r="H101" s="166">
        <v>1</v>
      </c>
      <c r="I101" s="382" t="s">
        <v>1221</v>
      </c>
      <c r="J101" s="272">
        <v>181.48</v>
      </c>
      <c r="K101" s="68">
        <f t="shared" si="5"/>
        <v>16333.199999999999</v>
      </c>
      <c r="L101" s="383"/>
      <c r="N101" s="436"/>
      <c r="O101" s="435"/>
    </row>
    <row r="102" spans="1:18" ht="27.95" customHeight="1">
      <c r="A102" s="1482"/>
      <c r="B102" s="1313"/>
      <c r="C102" s="358" t="s">
        <v>1279</v>
      </c>
      <c r="D102" s="5" t="s">
        <v>5</v>
      </c>
      <c r="E102" s="397">
        <v>25</v>
      </c>
      <c r="F102" s="416">
        <v>515</v>
      </c>
      <c r="G102" s="495"/>
      <c r="H102" s="167">
        <v>1</v>
      </c>
      <c r="I102" s="386" t="s">
        <v>1221</v>
      </c>
      <c r="J102" s="696">
        <v>189.07</v>
      </c>
      <c r="K102" s="69">
        <f t="shared" si="5"/>
        <v>17016.3</v>
      </c>
      <c r="L102" s="387"/>
      <c r="N102" s="436"/>
      <c r="O102" s="435"/>
    </row>
    <row r="103" spans="1:18" ht="27.95" customHeight="1" thickBot="1">
      <c r="A103" s="1483"/>
      <c r="B103" s="1364"/>
      <c r="C103" s="374" t="s">
        <v>1280</v>
      </c>
      <c r="D103" s="6" t="s">
        <v>7</v>
      </c>
      <c r="E103" s="399">
        <v>25</v>
      </c>
      <c r="F103" s="417">
        <v>620</v>
      </c>
      <c r="G103" s="496"/>
      <c r="H103" s="168">
        <v>1</v>
      </c>
      <c r="I103" s="389" t="s">
        <v>1221</v>
      </c>
      <c r="J103" s="372">
        <v>205.6</v>
      </c>
      <c r="K103" s="70">
        <f t="shared" si="5"/>
        <v>18504</v>
      </c>
      <c r="L103" s="390"/>
      <c r="N103" s="436"/>
      <c r="O103" s="435"/>
    </row>
    <row r="104" spans="1:18" ht="31.95" customHeight="1" thickBot="1">
      <c r="A104" s="1479" t="s">
        <v>1320</v>
      </c>
      <c r="B104" s="1480"/>
      <c r="C104" s="1480"/>
      <c r="D104" s="1480"/>
      <c r="E104" s="1480"/>
      <c r="F104" s="1480"/>
      <c r="G104" s="1480"/>
      <c r="H104" s="1480"/>
      <c r="I104" s="1480"/>
      <c r="J104" s="1480"/>
      <c r="K104" s="1480"/>
      <c r="L104" s="414"/>
      <c r="N104"/>
      <c r="O104" s="435"/>
    </row>
    <row r="105" spans="1:18" ht="27.95" customHeight="1">
      <c r="A105" s="1476"/>
      <c r="B105" s="1312" t="s">
        <v>1240</v>
      </c>
      <c r="C105" s="314" t="s">
        <v>1058</v>
      </c>
      <c r="D105" s="4" t="s">
        <v>1129</v>
      </c>
      <c r="E105" s="405"/>
      <c r="F105" s="405">
        <v>10</v>
      </c>
      <c r="G105" s="381">
        <v>1.6799999999999999E-4</v>
      </c>
      <c r="H105" s="166">
        <v>1</v>
      </c>
      <c r="I105" s="407">
        <v>80</v>
      </c>
      <c r="J105" s="272">
        <v>9.14</v>
      </c>
      <c r="K105" s="68">
        <f>J105*$K$2*((100-$K$1)/100)</f>
        <v>822.6</v>
      </c>
      <c r="L105" s="383"/>
      <c r="N105"/>
      <c r="O105"/>
    </row>
    <row r="106" spans="1:18" ht="27.95" customHeight="1">
      <c r="A106" s="1477"/>
      <c r="B106" s="1313"/>
      <c r="C106" s="404"/>
      <c r="D106" s="5"/>
      <c r="E106" s="397"/>
      <c r="F106" s="397"/>
      <c r="H106" s="167"/>
      <c r="I106" s="402"/>
      <c r="J106" s="697"/>
      <c r="K106" s="69"/>
      <c r="L106" s="387"/>
      <c r="N106"/>
      <c r="O106"/>
    </row>
    <row r="107" spans="1:18" ht="27.95" customHeight="1" thickBot="1">
      <c r="A107" s="1478"/>
      <c r="B107" s="1364"/>
      <c r="C107" s="398"/>
      <c r="D107" s="6"/>
      <c r="E107" s="399"/>
      <c r="F107" s="399"/>
      <c r="G107" s="388"/>
      <c r="H107" s="168"/>
      <c r="I107" s="389"/>
      <c r="J107" s="375"/>
      <c r="K107" s="70"/>
      <c r="L107" s="390"/>
      <c r="N107"/>
    </row>
    <row r="108" spans="1:18" ht="27.95" customHeight="1">
      <c r="A108" s="418"/>
      <c r="B108" s="376" t="s">
        <v>1321</v>
      </c>
      <c r="C108" s="419" t="s">
        <v>1322</v>
      </c>
      <c r="D108" s="723" t="s">
        <v>1323</v>
      </c>
      <c r="E108" s="415"/>
      <c r="F108" s="415">
        <v>110</v>
      </c>
      <c r="G108" s="497"/>
      <c r="H108" s="166">
        <v>1</v>
      </c>
      <c r="I108" s="382" t="s">
        <v>1221</v>
      </c>
      <c r="J108" s="272">
        <v>34.11</v>
      </c>
      <c r="K108" s="68">
        <f>J108*$K$2*((100-$K$1)/100)</f>
        <v>3069.9</v>
      </c>
      <c r="L108" s="383"/>
      <c r="N108" s="436"/>
    </row>
    <row r="109" spans="1:18" ht="27.95" customHeight="1">
      <c r="A109" s="418"/>
      <c r="B109" s="376" t="s">
        <v>1324</v>
      </c>
      <c r="C109" s="404" t="s">
        <v>1325</v>
      </c>
      <c r="D109" s="724" t="s">
        <v>1323</v>
      </c>
      <c r="E109" s="416"/>
      <c r="F109" s="416">
        <v>200</v>
      </c>
      <c r="G109" s="498"/>
      <c r="H109" s="167">
        <v>1</v>
      </c>
      <c r="I109" s="386" t="s">
        <v>1221</v>
      </c>
      <c r="J109" s="696">
        <v>115.57</v>
      </c>
      <c r="K109" s="69">
        <f t="shared" ref="K109" si="8">J109*$K$2*((100-$K$1)/100)</f>
        <v>10401.299999999999</v>
      </c>
      <c r="L109" s="387"/>
      <c r="N109" s="436" t="s">
        <v>1331</v>
      </c>
    </row>
    <row r="110" spans="1:18" ht="27.95" customHeight="1" thickBot="1">
      <c r="A110" s="418"/>
      <c r="B110" s="376"/>
      <c r="C110" s="420"/>
      <c r="D110" s="421"/>
      <c r="E110" s="422"/>
      <c r="F110" s="422"/>
      <c r="H110" s="423"/>
      <c r="I110" s="424"/>
      <c r="J110" s="425"/>
      <c r="K110" s="426"/>
      <c r="L110" s="427"/>
      <c r="N110"/>
    </row>
    <row r="111" spans="1:18" ht="27.95" customHeight="1">
      <c r="A111" s="1476"/>
      <c r="B111" s="1312" t="s">
        <v>1326</v>
      </c>
      <c r="C111" s="314" t="s">
        <v>1327</v>
      </c>
      <c r="D111" s="723" t="s">
        <v>1328</v>
      </c>
      <c r="E111" s="405"/>
      <c r="F111" s="415">
        <v>45</v>
      </c>
      <c r="G111" s="381"/>
      <c r="H111" s="166">
        <v>1</v>
      </c>
      <c r="I111" s="382" t="s">
        <v>1221</v>
      </c>
      <c r="J111" s="272">
        <v>20.350000000000001</v>
      </c>
      <c r="K111" s="68">
        <f>J111*$K$2*((100-$K$1)/100)</f>
        <v>1831.5000000000002</v>
      </c>
      <c r="L111" s="383"/>
      <c r="N111" s="436"/>
    </row>
    <row r="112" spans="1:18" ht="27.95" customHeight="1">
      <c r="A112" s="1477"/>
      <c r="B112" s="1313"/>
      <c r="C112" s="404"/>
      <c r="D112" s="5"/>
      <c r="E112" s="397"/>
      <c r="F112" s="397"/>
      <c r="H112" s="167"/>
      <c r="I112" s="402"/>
      <c r="J112" s="697"/>
      <c r="K112" s="69"/>
      <c r="L112" s="387"/>
      <c r="N112"/>
    </row>
    <row r="113" spans="1:14" ht="27.95" customHeight="1" thickBot="1">
      <c r="A113" s="1478"/>
      <c r="B113" s="1364"/>
      <c r="C113" s="398"/>
      <c r="D113" s="6"/>
      <c r="E113" s="399"/>
      <c r="F113" s="399"/>
      <c r="G113" s="388"/>
      <c r="H113" s="168"/>
      <c r="I113" s="389"/>
      <c r="J113" s="375"/>
      <c r="K113" s="70"/>
      <c r="L113" s="390"/>
      <c r="N113"/>
    </row>
    <row r="114" spans="1:14" ht="24.1" customHeight="1"/>
    <row r="115" spans="1:14" ht="24.1" customHeight="1"/>
    <row r="116" spans="1:14" ht="24.1" customHeight="1"/>
    <row r="117" spans="1:14" ht="24.1" customHeight="1"/>
    <row r="118" spans="1:14" ht="24.1" customHeight="1"/>
    <row r="119" spans="1:14" ht="24.1" customHeight="1"/>
    <row r="120" spans="1:14" ht="24.1" customHeight="1"/>
    <row r="121" spans="1:14" ht="24.1" customHeight="1"/>
    <row r="122" spans="1:14" ht="24.1" customHeight="1"/>
    <row r="123" spans="1:14" ht="24.1" customHeight="1"/>
    <row r="124" spans="1:14" ht="24.1" customHeight="1"/>
    <row r="125" spans="1:14" ht="24.1" customHeight="1"/>
    <row r="126" spans="1:14" ht="24.1" customHeight="1"/>
    <row r="127" spans="1:14" ht="24.1" customHeight="1"/>
    <row r="128" spans="1:14" ht="24.1" customHeight="1"/>
    <row r="129" ht="24.1" customHeight="1"/>
    <row r="130" ht="24.1" customHeight="1"/>
    <row r="131" ht="24.1" customHeight="1"/>
    <row r="132" ht="24.1" customHeight="1"/>
    <row r="133" ht="24.1" customHeight="1"/>
    <row r="134" ht="24.1" customHeight="1"/>
    <row r="135" ht="24.1" customHeight="1"/>
    <row r="136" ht="24.1" customHeight="1"/>
    <row r="137" ht="24.1" customHeight="1"/>
    <row r="138" ht="24.1" customHeight="1"/>
    <row r="139" ht="24.1" customHeight="1"/>
    <row r="140" ht="24.1" customHeight="1"/>
    <row r="141" ht="24.1" customHeight="1"/>
    <row r="142" ht="24.1" customHeight="1"/>
    <row r="143" ht="24.1" customHeight="1"/>
    <row r="144" ht="24.1" customHeight="1"/>
    <row r="145" ht="24.1" customHeight="1"/>
    <row r="146" ht="24.1" customHeight="1"/>
    <row r="147" ht="24.1" customHeight="1"/>
    <row r="148" ht="24.1" customHeight="1"/>
    <row r="149" ht="24.1" customHeight="1"/>
    <row r="150" ht="24.1" customHeight="1"/>
    <row r="151" ht="24.1" customHeight="1"/>
    <row r="152" ht="24.1" customHeight="1"/>
    <row r="153" ht="24.1" customHeight="1"/>
    <row r="154" ht="24.1" customHeight="1"/>
    <row r="155" ht="24.1" customHeight="1"/>
    <row r="156" ht="24.1" customHeight="1"/>
    <row r="157" ht="24.1" customHeight="1"/>
    <row r="158" ht="24.1" customHeight="1"/>
    <row r="159" ht="24.1" customHeight="1"/>
    <row r="160" ht="24.1" customHeight="1"/>
    <row r="161" ht="24.1" customHeight="1"/>
    <row r="162" ht="24.1" customHeight="1"/>
    <row r="163" ht="24.1" customHeight="1"/>
    <row r="164" ht="24.1" customHeight="1"/>
    <row r="165" ht="24.1" customHeight="1"/>
    <row r="166" ht="24.1" customHeight="1"/>
    <row r="167" ht="24.1" customHeight="1"/>
    <row r="168" ht="24.1" customHeight="1"/>
    <row r="169" ht="24.1" customHeight="1"/>
    <row r="170" ht="24.1" customHeight="1"/>
    <row r="171" ht="24.1" customHeight="1"/>
    <row r="172" ht="24.1" customHeight="1"/>
    <row r="173" ht="24.1" customHeight="1"/>
    <row r="174" ht="24.1" customHeight="1"/>
    <row r="175" ht="24.1" customHeight="1"/>
    <row r="176" ht="24.1" customHeight="1"/>
    <row r="177" ht="24.1" customHeight="1"/>
    <row r="178" ht="24.1" customHeight="1"/>
    <row r="179" ht="24.1" customHeight="1"/>
    <row r="180" ht="24.1" customHeight="1"/>
    <row r="181" ht="24.1" customHeight="1"/>
    <row r="182" ht="24.1" customHeight="1"/>
    <row r="183" ht="24.1" customHeight="1"/>
    <row r="184" ht="24.1" customHeight="1"/>
    <row r="185" ht="24.1" customHeight="1"/>
    <row r="186" ht="24.1" customHeight="1"/>
    <row r="187" ht="24.1" customHeight="1"/>
    <row r="188" ht="24.1" customHeight="1"/>
    <row r="189" ht="24.1" customHeight="1"/>
    <row r="190" ht="24.1" customHeight="1"/>
    <row r="191" ht="24.1" customHeight="1"/>
    <row r="192" ht="24.1" customHeight="1"/>
    <row r="193" ht="24.1" customHeight="1"/>
    <row r="194" ht="24.1" customHeight="1"/>
    <row r="195" ht="24.1" customHeight="1"/>
    <row r="196" ht="24.1" customHeight="1"/>
    <row r="197" ht="24.1" customHeight="1"/>
    <row r="198" ht="24.1" customHeight="1"/>
    <row r="199" ht="24.1" customHeight="1"/>
    <row r="200" ht="24.1" customHeight="1"/>
    <row r="201" ht="24.1" customHeight="1"/>
    <row r="202" ht="24.1" customHeight="1"/>
    <row r="203" ht="24.1" customHeight="1"/>
    <row r="204" ht="24.1" customHeight="1"/>
    <row r="205" ht="24.1" customHeight="1"/>
    <row r="206" ht="24.1" customHeight="1"/>
    <row r="207" ht="24.1" customHeight="1"/>
    <row r="208" ht="24.1" customHeight="1"/>
    <row r="209" ht="24.1" customHeight="1"/>
    <row r="210" ht="24.1" customHeight="1"/>
    <row r="211" ht="24.1" customHeight="1"/>
    <row r="212" ht="24.1" customHeight="1"/>
    <row r="213" ht="24.1" customHeight="1"/>
    <row r="214" ht="24.1" customHeight="1"/>
    <row r="215" ht="24.1" customHeight="1"/>
    <row r="216" ht="24.1" customHeight="1"/>
    <row r="217" ht="24.1" customHeight="1"/>
    <row r="218" ht="24.1" customHeight="1"/>
    <row r="219" ht="24.1" customHeight="1"/>
    <row r="220" ht="24.1" customHeight="1"/>
    <row r="221" ht="24.1" customHeight="1"/>
    <row r="222" ht="24.1" customHeight="1"/>
    <row r="223" ht="24.1" customHeight="1"/>
    <row r="224" ht="24.1" customHeight="1"/>
    <row r="225" ht="24.1" customHeight="1"/>
    <row r="226" ht="24.1" customHeight="1"/>
    <row r="227" ht="24.1" customHeight="1"/>
    <row r="228" ht="24.1" customHeight="1"/>
    <row r="229" ht="24.1" customHeight="1"/>
    <row r="230" ht="24.1" customHeight="1"/>
    <row r="231" ht="24.1" customHeight="1"/>
    <row r="232" ht="24.1" customHeight="1"/>
    <row r="233" ht="24.1" customHeight="1"/>
    <row r="234" ht="24.1" customHeight="1"/>
    <row r="235" ht="24.1" customHeight="1"/>
    <row r="236" ht="24.1" customHeight="1"/>
    <row r="237" ht="24.1" customHeight="1"/>
    <row r="238" ht="24.1" customHeight="1"/>
    <row r="239" ht="24.1" customHeight="1"/>
    <row r="240" ht="24.1" customHeight="1"/>
    <row r="241" ht="24.1" customHeight="1"/>
    <row r="242" ht="24.1" customHeight="1"/>
    <row r="243" ht="24.1" customHeight="1"/>
    <row r="244" ht="24.1" customHeight="1"/>
    <row r="245" ht="24.1" customHeight="1"/>
    <row r="246" ht="24.1" customHeight="1"/>
    <row r="247" ht="24.1" customHeight="1"/>
    <row r="248" ht="24.1" customHeight="1"/>
    <row r="249" ht="24.1" customHeight="1"/>
    <row r="250" ht="24.1" customHeight="1"/>
    <row r="251" ht="24.1" customHeight="1"/>
    <row r="252" ht="24.1" customHeight="1"/>
    <row r="253" ht="24.1" customHeight="1"/>
    <row r="254" ht="24.1" customHeight="1"/>
    <row r="255" ht="24.1" customHeight="1"/>
    <row r="256" ht="24.1" customHeight="1"/>
    <row r="257" ht="24.1" customHeight="1"/>
    <row r="258" ht="24.1" customHeight="1"/>
    <row r="259" ht="24.1" customHeight="1"/>
    <row r="260" ht="24.1" customHeight="1"/>
    <row r="261" ht="24.1" customHeight="1"/>
    <row r="262" ht="24.1" customHeight="1"/>
    <row r="263" ht="24.1" customHeight="1"/>
    <row r="264" ht="24.1" customHeight="1"/>
    <row r="265" ht="24.1" customHeight="1"/>
    <row r="266" ht="24.1" customHeight="1"/>
    <row r="267" ht="24.1" customHeight="1"/>
    <row r="268" ht="24.1" customHeight="1"/>
    <row r="269" ht="24.1" customHeight="1"/>
    <row r="270" ht="24.1" customHeight="1"/>
    <row r="271" ht="24.1" customHeight="1"/>
    <row r="272" ht="24.1" customHeight="1"/>
    <row r="273" ht="24.1" customHeight="1"/>
    <row r="274" ht="24.1" customHeight="1"/>
    <row r="275" ht="24.1" customHeight="1"/>
    <row r="276" ht="24.1" customHeight="1"/>
    <row r="277" ht="24.1" customHeight="1"/>
    <row r="278" ht="24.1" customHeight="1"/>
    <row r="279" ht="24.1" customHeight="1"/>
    <row r="280" ht="24.1" customHeight="1"/>
    <row r="281" ht="24.1" customHeight="1"/>
    <row r="282" ht="24.1" customHeight="1"/>
    <row r="283" ht="24.1" customHeight="1"/>
    <row r="284" ht="24.1" customHeight="1"/>
    <row r="285" ht="24.1" customHeight="1"/>
    <row r="286" ht="24.1" customHeight="1"/>
    <row r="287" ht="24.1" customHeight="1"/>
    <row r="288" ht="24.1" customHeight="1"/>
    <row r="289" ht="24.1" customHeight="1"/>
    <row r="290" ht="24.1" customHeight="1"/>
    <row r="291" ht="24.1" customHeight="1"/>
    <row r="292" ht="24.1" customHeight="1"/>
    <row r="293" ht="24.1" customHeight="1"/>
    <row r="294" ht="24.1" customHeight="1"/>
    <row r="295" ht="24.1" customHeight="1"/>
    <row r="296" ht="24.1" customHeight="1"/>
    <row r="297" ht="24.1" customHeight="1"/>
    <row r="298" ht="24.1" customHeight="1"/>
    <row r="299" ht="24.1" customHeight="1"/>
    <row r="300" ht="24.1" customHeight="1"/>
    <row r="301" ht="24.1" customHeight="1"/>
    <row r="302" ht="24.1" customHeight="1"/>
    <row r="303" ht="24.1" customHeight="1"/>
    <row r="304" ht="24.1" customHeight="1"/>
    <row r="305" ht="24.1" customHeight="1"/>
    <row r="306" ht="24.1" customHeight="1"/>
    <row r="307" ht="24.1" customHeight="1"/>
    <row r="308" ht="24.1" customHeight="1"/>
    <row r="309" ht="24.1" customHeight="1"/>
    <row r="310" ht="24.1" customHeight="1"/>
    <row r="311" ht="24.1" customHeight="1"/>
    <row r="312" ht="24.1" customHeight="1"/>
    <row r="313" ht="24.1" customHeight="1"/>
    <row r="314" ht="24.1" customHeight="1"/>
    <row r="315" ht="24.1" customHeight="1"/>
    <row r="316" ht="24.1" customHeight="1"/>
    <row r="317" ht="24.1" customHeight="1"/>
    <row r="318" ht="24.1" customHeight="1"/>
    <row r="319" ht="24.1" customHeight="1"/>
    <row r="320" ht="24.1" customHeight="1"/>
    <row r="321" ht="24.1" customHeight="1"/>
    <row r="322" ht="24.1" customHeight="1"/>
    <row r="323" ht="24.1" customHeight="1"/>
    <row r="324" ht="24.1" customHeight="1"/>
    <row r="325" ht="24.1" customHeight="1"/>
    <row r="326" ht="24.1" customHeight="1"/>
    <row r="327" ht="24.1" customHeight="1"/>
    <row r="328" ht="24.1" customHeight="1"/>
    <row r="329" ht="24.1" customHeight="1"/>
    <row r="330" ht="24.1" customHeight="1"/>
    <row r="331" ht="24.1" customHeight="1"/>
    <row r="332" ht="24.1" customHeight="1"/>
    <row r="333" ht="24.1" customHeight="1"/>
    <row r="334" ht="24.1" customHeight="1"/>
    <row r="335" ht="24.1" customHeight="1"/>
    <row r="336" ht="24.1" customHeight="1"/>
    <row r="337" ht="24.1" customHeight="1"/>
    <row r="338" ht="24.1" customHeight="1"/>
    <row r="339" ht="24.1" customHeight="1"/>
    <row r="340" ht="24.1" customHeight="1"/>
    <row r="341" ht="24.1" customHeight="1"/>
    <row r="342" ht="24.1" customHeight="1"/>
    <row r="343" ht="24.1" customHeight="1"/>
    <row r="344" ht="24.1" customHeight="1"/>
    <row r="345" ht="24.1" customHeight="1"/>
    <row r="346" ht="24.1" customHeight="1"/>
    <row r="347" ht="24.1" customHeight="1"/>
    <row r="348" ht="24.1" customHeight="1"/>
    <row r="349" ht="24.1" customHeight="1"/>
    <row r="350" ht="24.1" customHeight="1"/>
    <row r="351" ht="24.1" customHeight="1"/>
    <row r="352" ht="24.1" customHeight="1"/>
    <row r="353" ht="24.1" customHeight="1"/>
    <row r="354" ht="24.1" customHeight="1"/>
    <row r="355" ht="24.1" customHeight="1"/>
    <row r="356" ht="24.1" customHeight="1"/>
    <row r="357" ht="24.1" customHeight="1"/>
    <row r="358" ht="24.1" customHeight="1"/>
    <row r="359" ht="24.1" customHeight="1"/>
    <row r="360" ht="24.1" customHeight="1"/>
    <row r="361" ht="24.1" customHeight="1"/>
    <row r="362" ht="24.1" customHeight="1"/>
    <row r="363" ht="24.1" customHeight="1"/>
    <row r="364" ht="24.1" customHeight="1"/>
    <row r="365" ht="24.1" customHeight="1"/>
    <row r="366" ht="24.1" customHeight="1"/>
    <row r="367" ht="24.1" customHeight="1"/>
    <row r="368" ht="24.1" customHeight="1"/>
    <row r="369" ht="24.1" customHeight="1"/>
    <row r="370" ht="24.1" customHeight="1"/>
    <row r="371" ht="24.1" customHeight="1"/>
    <row r="372" ht="24.1" customHeight="1"/>
    <row r="373" ht="24.1" customHeight="1"/>
    <row r="374" ht="24.1" customHeight="1"/>
    <row r="375" ht="24.1" customHeight="1"/>
    <row r="376" ht="24.1" customHeight="1"/>
    <row r="377" ht="24.1" customHeight="1"/>
    <row r="378" ht="24.1" customHeight="1"/>
    <row r="379" ht="24.1" customHeight="1"/>
    <row r="380" ht="24.1" customHeight="1"/>
    <row r="381" ht="24.1" customHeight="1"/>
    <row r="382" ht="24.1" customHeight="1"/>
    <row r="383" ht="24.1" customHeight="1"/>
    <row r="384" ht="24.1" customHeight="1"/>
    <row r="385" ht="24.1" customHeight="1"/>
    <row r="386" ht="24.1" customHeight="1"/>
    <row r="387" ht="24.1" customHeight="1"/>
    <row r="388" ht="24.1" customHeight="1"/>
    <row r="389" ht="24.1" customHeight="1"/>
    <row r="390" ht="24.1" customHeight="1"/>
    <row r="391" ht="24.1" customHeight="1"/>
    <row r="392" ht="24.1" customHeight="1"/>
    <row r="393" ht="24.1" customHeight="1"/>
    <row r="394" ht="24.1" customHeight="1"/>
    <row r="395" ht="24.1" customHeight="1"/>
    <row r="396" ht="24.1" customHeight="1"/>
    <row r="397" ht="24.1" customHeight="1"/>
    <row r="398" ht="24.1" customHeight="1"/>
    <row r="399" ht="24.1" customHeight="1"/>
    <row r="400" ht="24.1" customHeight="1"/>
    <row r="401" ht="24.1" customHeight="1"/>
    <row r="402" ht="24.1" customHeight="1"/>
    <row r="403" ht="24.1" customHeight="1"/>
    <row r="404" ht="24.1" customHeight="1"/>
    <row r="405" ht="24.1" customHeight="1"/>
    <row r="406" ht="24.1" customHeight="1"/>
    <row r="407" ht="24.1" customHeight="1"/>
    <row r="408" ht="24.1" customHeight="1"/>
    <row r="409" ht="24.1" customHeight="1"/>
    <row r="410" ht="24.1" customHeight="1"/>
    <row r="411" ht="24.1" customHeight="1"/>
    <row r="412" ht="24.1" customHeight="1"/>
    <row r="413" ht="24.1" customHeight="1"/>
    <row r="414" ht="24.1" customHeight="1"/>
    <row r="415" ht="24.1" customHeight="1"/>
    <row r="416" ht="24.1" customHeight="1"/>
    <row r="417" ht="24.1" customHeight="1"/>
    <row r="418" ht="24.1" customHeight="1"/>
    <row r="419" ht="24.1" customHeight="1"/>
    <row r="420" ht="24.1" customHeight="1"/>
    <row r="421" ht="24.1" customHeight="1"/>
    <row r="422" ht="24.1" customHeight="1"/>
    <row r="423" ht="24.1" customHeight="1"/>
    <row r="424" ht="24.1" customHeight="1"/>
    <row r="425" ht="24.1" customHeight="1"/>
    <row r="426" ht="24.1" customHeight="1"/>
    <row r="427" ht="24.1" customHeight="1"/>
    <row r="428" ht="24.1" customHeight="1"/>
    <row r="429" ht="24.1" customHeight="1"/>
    <row r="430" ht="24.1" customHeight="1"/>
    <row r="431" ht="24.1" customHeight="1"/>
    <row r="432" ht="24.1" customHeight="1"/>
    <row r="433" ht="24.1" customHeight="1"/>
    <row r="434" ht="24.1" customHeight="1"/>
    <row r="435" ht="24.1" customHeight="1"/>
    <row r="436" ht="24.1" customHeight="1"/>
    <row r="437" ht="24.1" customHeight="1"/>
    <row r="438" ht="24.1" customHeight="1"/>
    <row r="439" ht="24.1" customHeight="1"/>
    <row r="440" ht="24.1" customHeight="1"/>
    <row r="441" ht="24.1" customHeight="1"/>
    <row r="442" ht="24.1" customHeight="1"/>
    <row r="443" ht="24.1" customHeight="1"/>
    <row r="444" ht="24.1" customHeight="1"/>
    <row r="445" ht="24.1" customHeight="1"/>
    <row r="446" ht="24.1" customHeight="1"/>
    <row r="447" ht="24.1" customHeight="1"/>
    <row r="448" ht="24.1" customHeight="1"/>
    <row r="449" ht="24.1" customHeight="1"/>
    <row r="450" ht="24.1" customHeight="1"/>
    <row r="451" ht="24.1" customHeight="1"/>
    <row r="452" ht="24.1" customHeight="1"/>
    <row r="453" ht="24.1" customHeight="1"/>
    <row r="454" ht="24.1" customHeight="1"/>
    <row r="455" ht="24.1" customHeight="1"/>
    <row r="456" ht="24.1" customHeight="1"/>
    <row r="457" ht="24.1" customHeight="1"/>
    <row r="458" ht="24.1" customHeight="1"/>
    <row r="459" ht="24.1" customHeight="1"/>
    <row r="460" ht="24.1" customHeight="1"/>
    <row r="461" ht="24.1" customHeight="1"/>
    <row r="462" ht="24.1" customHeight="1"/>
    <row r="463" ht="24.1" customHeight="1"/>
    <row r="464" ht="24.1" customHeight="1"/>
    <row r="465" ht="24.1" customHeight="1"/>
    <row r="466" ht="24.1" customHeight="1"/>
    <row r="467" ht="24.1" customHeight="1"/>
    <row r="468" ht="24.1" customHeight="1"/>
    <row r="469" ht="24.1" customHeight="1"/>
    <row r="470" ht="24.1" customHeight="1"/>
    <row r="471" ht="24.1" customHeight="1"/>
    <row r="472" ht="24.1" customHeight="1"/>
    <row r="473" ht="24.1" customHeight="1"/>
    <row r="474" ht="24.1" customHeight="1"/>
    <row r="475" ht="24.1" customHeight="1"/>
    <row r="476" ht="24.1" customHeight="1"/>
    <row r="477" ht="24.1" customHeight="1"/>
    <row r="478" ht="24.1" customHeight="1"/>
    <row r="479" ht="24.1" customHeight="1"/>
    <row r="480" ht="24.1" customHeight="1"/>
    <row r="481" ht="24.1" customHeight="1"/>
    <row r="482" ht="24.1" customHeight="1"/>
    <row r="483" ht="24.1" customHeight="1"/>
    <row r="484" ht="24.1" customHeight="1"/>
    <row r="485" ht="24.1" customHeight="1"/>
    <row r="486" ht="24.1" customHeight="1"/>
    <row r="487" ht="24.1" customHeight="1"/>
    <row r="488" ht="24.1" customHeight="1"/>
    <row r="489" ht="24.1" customHeight="1"/>
    <row r="490" ht="24.1" customHeight="1"/>
  </sheetData>
  <mergeCells count="85">
    <mergeCell ref="D99:E99"/>
    <mergeCell ref="A96:A97"/>
    <mergeCell ref="D91:E91"/>
    <mergeCell ref="D92:E92"/>
    <mergeCell ref="D93:E93"/>
    <mergeCell ref="A94:A95"/>
    <mergeCell ref="B94:B95"/>
    <mergeCell ref="B96:B97"/>
    <mergeCell ref="A98:A99"/>
    <mergeCell ref="B98:B99"/>
    <mergeCell ref="D96:E96"/>
    <mergeCell ref="D97:E97"/>
    <mergeCell ref="D98:E98"/>
    <mergeCell ref="A92:A93"/>
    <mergeCell ref="B92:B93"/>
    <mergeCell ref="F4:J4"/>
    <mergeCell ref="K4:L4"/>
    <mergeCell ref="F5:J5"/>
    <mergeCell ref="K5:L5"/>
    <mergeCell ref="B35:B37"/>
    <mergeCell ref="B10:B11"/>
    <mergeCell ref="B25:B33"/>
    <mergeCell ref="A25:A33"/>
    <mergeCell ref="A61:A64"/>
    <mergeCell ref="B61:B64"/>
    <mergeCell ref="A34:K34"/>
    <mergeCell ref="A41:A49"/>
    <mergeCell ref="A50:K50"/>
    <mergeCell ref="A51:A53"/>
    <mergeCell ref="B51:B53"/>
    <mergeCell ref="A54:A56"/>
    <mergeCell ref="B54:B56"/>
    <mergeCell ref="A57:A59"/>
    <mergeCell ref="B57:B59"/>
    <mergeCell ref="A60:K60"/>
    <mergeCell ref="B41:B43"/>
    <mergeCell ref="B44:B46"/>
    <mergeCell ref="A35:A40"/>
    <mergeCell ref="A19:A24"/>
    <mergeCell ref="B19:B24"/>
    <mergeCell ref="F6:F7"/>
    <mergeCell ref="A8:K8"/>
    <mergeCell ref="A9:K9"/>
    <mergeCell ref="A10:A11"/>
    <mergeCell ref="A12:K12"/>
    <mergeCell ref="A13:A18"/>
    <mergeCell ref="B13:B18"/>
    <mergeCell ref="K1:L1"/>
    <mergeCell ref="F2:J2"/>
    <mergeCell ref="F3:J3"/>
    <mergeCell ref="A6:A7"/>
    <mergeCell ref="B6:B7"/>
    <mergeCell ref="C6:C7"/>
    <mergeCell ref="D6:D7"/>
    <mergeCell ref="E6:E7"/>
    <mergeCell ref="A1:A5"/>
    <mergeCell ref="B1:E5"/>
    <mergeCell ref="F1:J1"/>
    <mergeCell ref="H6:I6"/>
    <mergeCell ref="J6:J7"/>
    <mergeCell ref="K6:K7"/>
    <mergeCell ref="L6:L7"/>
    <mergeCell ref="K3:L3"/>
    <mergeCell ref="B38:B40"/>
    <mergeCell ref="B47:B49"/>
    <mergeCell ref="A88:K88"/>
    <mergeCell ref="A89:A91"/>
    <mergeCell ref="B89:B91"/>
    <mergeCell ref="D89:E89"/>
    <mergeCell ref="D90:E90"/>
    <mergeCell ref="A83:A87"/>
    <mergeCell ref="B83:B87"/>
    <mergeCell ref="B65:B72"/>
    <mergeCell ref="A65:A72"/>
    <mergeCell ref="A73:K73"/>
    <mergeCell ref="B74:B76"/>
    <mergeCell ref="B77:B82"/>
    <mergeCell ref="A111:A113"/>
    <mergeCell ref="B111:B113"/>
    <mergeCell ref="A100:K100"/>
    <mergeCell ref="A101:A103"/>
    <mergeCell ref="B101:B103"/>
    <mergeCell ref="A104:K104"/>
    <mergeCell ref="A105:A107"/>
    <mergeCell ref="B105:B107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358"/>
  <sheetViews>
    <sheetView zoomScale="80" zoomScaleNormal="80" zoomScaleSheetLayoutView="48" zoomScalePageLayoutView="82" workbookViewId="0">
      <pane ySplit="7" topLeftCell="A8" activePane="bottomLeft" state="frozen"/>
      <selection pane="bottomLeft" activeCell="C10" sqref="C10"/>
    </sheetView>
  </sheetViews>
  <sheetFormatPr defaultColWidth="9.1171875" defaultRowHeight="18"/>
  <cols>
    <col min="1" max="1" width="28" style="945" customWidth="1"/>
    <col min="2" max="2" width="30.87890625" style="48" customWidth="1"/>
    <col min="3" max="3" width="16.64453125" style="1028" customWidth="1"/>
    <col min="4" max="4" width="15.41015625" style="48" customWidth="1"/>
    <col min="5" max="5" width="15.41015625" style="1029" customWidth="1"/>
    <col min="6" max="6" width="10.3515625" style="1029" customWidth="1"/>
    <col min="7" max="7" width="14.41015625" style="957" hidden="1" customWidth="1"/>
    <col min="8" max="8" width="6.41015625" style="175" customWidth="1"/>
    <col min="9" max="9" width="6.41015625" style="946" customWidth="1"/>
    <col min="10" max="10" width="14.1171875" style="1030" customWidth="1"/>
    <col min="11" max="11" width="16.64453125" style="51" customWidth="1"/>
    <col min="12" max="12" width="15.3515625" style="1031" customWidth="1"/>
    <col min="13" max="13" width="3.41015625" style="945" customWidth="1"/>
    <col min="14" max="14" width="3.52734375" style="945" customWidth="1"/>
    <col min="15" max="16384" width="9.1171875" style="945"/>
  </cols>
  <sheetData>
    <row r="1" spans="1:15" ht="21.95" customHeight="1">
      <c r="A1" s="1575"/>
      <c r="B1" s="1423" t="s">
        <v>2261</v>
      </c>
      <c r="C1" s="1424"/>
      <c r="D1" s="1424"/>
      <c r="E1" s="1425"/>
      <c r="F1" s="1578" t="s">
        <v>177</v>
      </c>
      <c r="G1" s="1578"/>
      <c r="H1" s="1578"/>
      <c r="I1" s="1579"/>
      <c r="J1" s="1580"/>
      <c r="K1" s="1581">
        <f>'Запорная арматура'!K1:L1</f>
        <v>0</v>
      </c>
      <c r="L1" s="1582"/>
    </row>
    <row r="2" spans="1:15" ht="21.95" customHeight="1">
      <c r="A2" s="1576"/>
      <c r="B2" s="1426"/>
      <c r="C2" s="1427"/>
      <c r="D2" s="1427"/>
      <c r="E2" s="1428"/>
      <c r="F2" s="1563" t="s">
        <v>280</v>
      </c>
      <c r="G2" s="1563"/>
      <c r="H2" s="1563"/>
      <c r="I2" s="1564"/>
      <c r="J2" s="1565"/>
      <c r="K2" s="86">
        <f>'Запорная арматура'!K2</f>
        <v>90</v>
      </c>
      <c r="L2" s="87">
        <f>'Запорная арматура'!L2</f>
        <v>100</v>
      </c>
    </row>
    <row r="3" spans="1:15" ht="21.95" customHeight="1">
      <c r="A3" s="1576"/>
      <c r="B3" s="1426"/>
      <c r="C3" s="1427"/>
      <c r="D3" s="1427"/>
      <c r="E3" s="1428"/>
      <c r="F3" s="1563" t="s">
        <v>51</v>
      </c>
      <c r="G3" s="1563"/>
      <c r="H3" s="1563"/>
      <c r="I3" s="1564"/>
      <c r="J3" s="1565"/>
      <c r="K3" s="1417">
        <f>'Запорная арматура'!K3:L3</f>
        <v>0</v>
      </c>
      <c r="L3" s="1418"/>
    </row>
    <row r="4" spans="1:15" ht="21.95" customHeight="1">
      <c r="A4" s="1576"/>
      <c r="B4" s="1426"/>
      <c r="C4" s="1427"/>
      <c r="D4" s="1427"/>
      <c r="E4" s="1428"/>
      <c r="F4" s="1563" t="s">
        <v>173</v>
      </c>
      <c r="G4" s="1563"/>
      <c r="H4" s="1563"/>
      <c r="I4" s="1564"/>
      <c r="J4" s="1565"/>
      <c r="K4" s="1419">
        <f>'Запорная арматура'!K4:L4</f>
        <v>0</v>
      </c>
      <c r="L4" s="1420"/>
    </row>
    <row r="5" spans="1:15" ht="21.95" customHeight="1" thickBot="1">
      <c r="A5" s="1577"/>
      <c r="B5" s="1429"/>
      <c r="C5" s="1430"/>
      <c r="D5" s="1430"/>
      <c r="E5" s="1431"/>
      <c r="F5" s="1571" t="s">
        <v>174</v>
      </c>
      <c r="G5" s="1571"/>
      <c r="H5" s="1571"/>
      <c r="I5" s="1572"/>
      <c r="J5" s="1573"/>
      <c r="K5" s="1574">
        <f>'Запорная арматура'!K5:L5</f>
        <v>0</v>
      </c>
      <c r="L5" s="1422"/>
    </row>
    <row r="6" spans="1:15" ht="15.75" customHeight="1" thickBot="1">
      <c r="A6" s="1435" t="s">
        <v>0</v>
      </c>
      <c r="B6" s="1435" t="s">
        <v>59</v>
      </c>
      <c r="C6" s="1435" t="s">
        <v>60</v>
      </c>
      <c r="D6" s="1435" t="s">
        <v>2046</v>
      </c>
      <c r="E6" s="1566" t="s">
        <v>2047</v>
      </c>
      <c r="F6" s="1400" t="s">
        <v>169</v>
      </c>
      <c r="G6" s="946"/>
      <c r="H6" s="1402" t="s">
        <v>625</v>
      </c>
      <c r="I6" s="1403"/>
      <c r="J6" s="1398" t="s">
        <v>1264</v>
      </c>
      <c r="K6" s="1410" t="s">
        <v>170</v>
      </c>
      <c r="L6" s="1396" t="s">
        <v>50</v>
      </c>
    </row>
    <row r="7" spans="1:15" ht="15.75" customHeight="1" thickBot="1">
      <c r="A7" s="1436"/>
      <c r="B7" s="1436"/>
      <c r="C7" s="1436"/>
      <c r="D7" s="1436"/>
      <c r="E7" s="1567"/>
      <c r="F7" s="1401"/>
      <c r="G7" s="148"/>
      <c r="H7" s="793" t="s">
        <v>626</v>
      </c>
      <c r="I7" s="187" t="s">
        <v>627</v>
      </c>
      <c r="J7" s="1399"/>
      <c r="K7" s="1411"/>
      <c r="L7" s="1397"/>
      <c r="N7" s="434"/>
    </row>
    <row r="8" spans="1:15" ht="27.85" customHeight="1" thickBot="1">
      <c r="A8" s="1450" t="s">
        <v>2048</v>
      </c>
      <c r="B8" s="1451"/>
      <c r="C8" s="1451"/>
      <c r="D8" s="1451"/>
      <c r="E8" s="1451"/>
      <c r="F8" s="1451"/>
      <c r="G8" s="1451"/>
      <c r="H8" s="1451"/>
      <c r="I8" s="1451"/>
      <c r="J8" s="1451"/>
      <c r="K8" s="1451"/>
      <c r="L8" s="357"/>
    </row>
    <row r="9" spans="1:15" ht="27.95" customHeight="1" thickBot="1">
      <c r="A9" s="1496" t="s">
        <v>2049</v>
      </c>
      <c r="B9" s="1382"/>
      <c r="C9" s="1382"/>
      <c r="D9" s="1382"/>
      <c r="E9" s="1382"/>
      <c r="F9" s="1382"/>
      <c r="G9" s="1382"/>
      <c r="H9" s="1382"/>
      <c r="I9" s="1382"/>
      <c r="J9" s="1382"/>
      <c r="K9" s="1382"/>
      <c r="L9" s="947"/>
      <c r="N9"/>
      <c r="O9"/>
    </row>
    <row r="10" spans="1:15" ht="27.95" customHeight="1">
      <c r="A10" s="1551"/>
      <c r="B10" s="1549" t="s">
        <v>2050</v>
      </c>
      <c r="C10" s="314" t="s">
        <v>2051</v>
      </c>
      <c r="D10" s="944" t="s">
        <v>1328</v>
      </c>
      <c r="E10" s="949" t="s">
        <v>2052</v>
      </c>
      <c r="F10" s="950">
        <v>60</v>
      </c>
      <c r="G10" s="951">
        <v>6.9999999999999999E-4</v>
      </c>
      <c r="H10" s="166"/>
      <c r="I10" s="952" t="s">
        <v>638</v>
      </c>
      <c r="J10" s="272">
        <v>4.12</v>
      </c>
      <c r="K10" s="68">
        <f t="shared" ref="K10:K28" si="0">J10*$K$2*((100-$K$1)/100)</f>
        <v>370.8</v>
      </c>
      <c r="L10" s="953"/>
      <c r="N10"/>
      <c r="O10" s="504"/>
    </row>
    <row r="11" spans="1:15" ht="27.95" customHeight="1" thickBot="1">
      <c r="A11" s="1553"/>
      <c r="B11" s="1555"/>
      <c r="C11" s="683" t="s">
        <v>2053</v>
      </c>
      <c r="D11" s="954" t="s">
        <v>1328</v>
      </c>
      <c r="E11" s="955" t="s">
        <v>2054</v>
      </c>
      <c r="F11" s="956">
        <v>60</v>
      </c>
      <c r="G11" s="957">
        <v>6.9999999999999999E-4</v>
      </c>
      <c r="H11" s="958"/>
      <c r="I11" s="959" t="s">
        <v>638</v>
      </c>
      <c r="J11" s="960">
        <v>4.12</v>
      </c>
      <c r="K11" s="961">
        <f t="shared" si="0"/>
        <v>370.8</v>
      </c>
      <c r="L11" s="962"/>
      <c r="N11"/>
      <c r="O11" s="504"/>
    </row>
    <row r="12" spans="1:15" ht="27.95" customHeight="1">
      <c r="A12" s="1559"/>
      <c r="B12" s="1560" t="s">
        <v>2055</v>
      </c>
      <c r="C12" s="963" t="s">
        <v>2056</v>
      </c>
      <c r="D12" s="964" t="s">
        <v>1328</v>
      </c>
      <c r="E12" s="949" t="s">
        <v>2057</v>
      </c>
      <c r="F12" s="950">
        <v>65</v>
      </c>
      <c r="G12" s="965">
        <v>6.9999999999999999E-4</v>
      </c>
      <c r="H12" s="166"/>
      <c r="I12" s="952" t="s">
        <v>638</v>
      </c>
      <c r="J12" s="272">
        <v>4.26</v>
      </c>
      <c r="K12" s="68">
        <f>J12*$K$2*((100-$K$1)/100)</f>
        <v>383.4</v>
      </c>
      <c r="L12" s="953"/>
      <c r="N12"/>
      <c r="O12" s="504"/>
    </row>
    <row r="13" spans="1:15" ht="27.95" customHeight="1">
      <c r="A13" s="1559"/>
      <c r="B13" s="1561"/>
      <c r="C13" s="966" t="s">
        <v>2058</v>
      </c>
      <c r="D13" s="967" t="s">
        <v>1328</v>
      </c>
      <c r="E13" s="968" t="s">
        <v>2052</v>
      </c>
      <c r="F13" s="969">
        <v>65</v>
      </c>
      <c r="G13" s="970">
        <v>6.9999999999999999E-4</v>
      </c>
      <c r="H13" s="859"/>
      <c r="I13" s="971" t="s">
        <v>638</v>
      </c>
      <c r="J13" s="972">
        <v>4.26</v>
      </c>
      <c r="K13" s="69">
        <f t="shared" ref="K13:K14" si="1">J13*$K$2*((100-$K$1)/100)</f>
        <v>383.4</v>
      </c>
      <c r="L13" s="973"/>
      <c r="N13" s="436"/>
      <c r="O13" s="504"/>
    </row>
    <row r="14" spans="1:15" ht="27.95" customHeight="1" thickBot="1">
      <c r="A14" s="1559"/>
      <c r="B14" s="1562"/>
      <c r="C14" s="974" t="s">
        <v>2059</v>
      </c>
      <c r="D14" s="975" t="s">
        <v>1328</v>
      </c>
      <c r="E14" s="976" t="s">
        <v>2054</v>
      </c>
      <c r="F14" s="977">
        <v>65</v>
      </c>
      <c r="G14" s="978">
        <v>6.9999999999999999E-4</v>
      </c>
      <c r="H14" s="168"/>
      <c r="I14" s="979" t="s">
        <v>638</v>
      </c>
      <c r="J14" s="372">
        <v>4.26</v>
      </c>
      <c r="K14" s="70">
        <f t="shared" si="1"/>
        <v>383.4</v>
      </c>
      <c r="L14" s="980"/>
      <c r="N14" s="436"/>
      <c r="O14" s="504"/>
    </row>
    <row r="15" spans="1:15" ht="27.95" customHeight="1">
      <c r="A15" s="1551"/>
      <c r="B15" s="1549" t="s">
        <v>2060</v>
      </c>
      <c r="C15" s="314" t="s">
        <v>2061</v>
      </c>
      <c r="D15" s="964" t="s">
        <v>1328</v>
      </c>
      <c r="E15" s="949" t="s">
        <v>2057</v>
      </c>
      <c r="F15" s="950">
        <v>64</v>
      </c>
      <c r="G15" s="951">
        <v>6.9999999999999999E-4</v>
      </c>
      <c r="H15" s="166"/>
      <c r="I15" s="952" t="s">
        <v>638</v>
      </c>
      <c r="J15" s="272">
        <v>4.6100000000000003</v>
      </c>
      <c r="K15" s="68">
        <f t="shared" si="0"/>
        <v>414.90000000000003</v>
      </c>
      <c r="L15" s="953"/>
      <c r="N15"/>
      <c r="O15" s="504"/>
    </row>
    <row r="16" spans="1:15" ht="27.95" customHeight="1">
      <c r="A16" s="1552"/>
      <c r="B16" s="1555"/>
      <c r="C16" s="296" t="s">
        <v>2062</v>
      </c>
      <c r="D16" s="967" t="s">
        <v>1328</v>
      </c>
      <c r="E16" s="968" t="s">
        <v>2052</v>
      </c>
      <c r="F16" s="981">
        <v>64</v>
      </c>
      <c r="H16" s="171"/>
      <c r="I16" s="982" t="s">
        <v>638</v>
      </c>
      <c r="J16" s="972">
        <v>4.6100000000000003</v>
      </c>
      <c r="K16" s="69">
        <f t="shared" si="0"/>
        <v>414.90000000000003</v>
      </c>
      <c r="L16" s="983"/>
      <c r="N16"/>
      <c r="O16" s="504"/>
    </row>
    <row r="17" spans="1:15" ht="27.95" customHeight="1">
      <c r="A17" s="1552"/>
      <c r="B17" s="1555"/>
      <c r="C17" s="296" t="s">
        <v>2063</v>
      </c>
      <c r="D17" s="967" t="s">
        <v>1328</v>
      </c>
      <c r="E17" s="968" t="s">
        <v>2064</v>
      </c>
      <c r="F17" s="981">
        <v>64</v>
      </c>
      <c r="G17" s="957">
        <v>1.1199999999999999E-3</v>
      </c>
      <c r="H17" s="171"/>
      <c r="I17" s="982" t="s">
        <v>638</v>
      </c>
      <c r="J17" s="972">
        <v>4.6100000000000003</v>
      </c>
      <c r="K17" s="69">
        <f t="shared" si="0"/>
        <v>414.90000000000003</v>
      </c>
      <c r="L17" s="983"/>
      <c r="N17"/>
      <c r="O17" s="504"/>
    </row>
    <row r="18" spans="1:15" ht="27.95" customHeight="1" thickBot="1">
      <c r="A18" s="1552"/>
      <c r="B18" s="1550"/>
      <c r="C18" s="984" t="s">
        <v>2065</v>
      </c>
      <c r="D18" s="975" t="s">
        <v>1328</v>
      </c>
      <c r="E18" s="976" t="s">
        <v>2066</v>
      </c>
      <c r="F18" s="985">
        <v>64</v>
      </c>
      <c r="G18" s="986">
        <v>1.5E-3</v>
      </c>
      <c r="H18" s="787"/>
      <c r="I18" s="987" t="s">
        <v>638</v>
      </c>
      <c r="J18" s="372">
        <v>4.6100000000000003</v>
      </c>
      <c r="K18" s="70">
        <f t="shared" si="0"/>
        <v>414.90000000000003</v>
      </c>
      <c r="L18" s="988"/>
      <c r="N18"/>
      <c r="O18" s="504"/>
    </row>
    <row r="19" spans="1:15" ht="27.95" customHeight="1">
      <c r="A19" s="1553"/>
      <c r="B19" s="1556" t="s">
        <v>2067</v>
      </c>
      <c r="C19" s="296" t="s">
        <v>2068</v>
      </c>
      <c r="D19" s="944" t="s">
        <v>1328</v>
      </c>
      <c r="E19" s="949" t="s">
        <v>2052</v>
      </c>
      <c r="F19" s="981">
        <v>82</v>
      </c>
      <c r="G19" s="957">
        <v>2E-3</v>
      </c>
      <c r="H19" s="171"/>
      <c r="I19" s="982" t="s">
        <v>638</v>
      </c>
      <c r="J19" s="373">
        <v>5.01</v>
      </c>
      <c r="K19" s="113">
        <f t="shared" si="0"/>
        <v>450.9</v>
      </c>
      <c r="L19" s="983"/>
      <c r="N19"/>
      <c r="O19" s="504"/>
    </row>
    <row r="20" spans="1:15" ht="27.95" customHeight="1" thickBot="1">
      <c r="A20" s="1554"/>
      <c r="B20" s="1557"/>
      <c r="C20" s="989" t="s">
        <v>2069</v>
      </c>
      <c r="D20" s="954" t="s">
        <v>1328</v>
      </c>
      <c r="E20" s="955" t="s">
        <v>2054</v>
      </c>
      <c r="F20" s="990">
        <v>82</v>
      </c>
      <c r="G20" s="957">
        <v>3.5000000000000001E-3</v>
      </c>
      <c r="H20" s="991"/>
      <c r="I20" s="992" t="s">
        <v>638</v>
      </c>
      <c r="J20" s="993">
        <v>5.01</v>
      </c>
      <c r="K20" s="961">
        <f t="shared" si="0"/>
        <v>450.9</v>
      </c>
      <c r="L20" s="994"/>
      <c r="N20"/>
      <c r="O20" s="504"/>
    </row>
    <row r="21" spans="1:15" ht="27.95" customHeight="1" thickBot="1">
      <c r="A21" s="1496" t="s">
        <v>2070</v>
      </c>
      <c r="B21" s="1382"/>
      <c r="C21" s="1382"/>
      <c r="D21" s="1382"/>
      <c r="E21" s="1382"/>
      <c r="F21" s="1382"/>
      <c r="G21" s="1382"/>
      <c r="H21" s="1382"/>
      <c r="I21" s="1382"/>
      <c r="J21" s="1382"/>
      <c r="K21" s="1382"/>
      <c r="L21" s="947"/>
      <c r="N21"/>
      <c r="O21" s="504"/>
    </row>
    <row r="22" spans="1:15" ht="82.85" customHeight="1" thickBot="1">
      <c r="A22" s="995"/>
      <c r="B22" s="948" t="s">
        <v>2071</v>
      </c>
      <c r="C22" s="996" t="s">
        <v>2072</v>
      </c>
      <c r="D22" s="997" t="s">
        <v>3</v>
      </c>
      <c r="E22" s="998" t="s">
        <v>2073</v>
      </c>
      <c r="F22" s="999">
        <v>69</v>
      </c>
      <c r="G22" s="1000"/>
      <c r="H22" s="1001"/>
      <c r="I22" s="1002" t="s">
        <v>638</v>
      </c>
      <c r="J22" s="1003">
        <v>7.06</v>
      </c>
      <c r="K22" s="1004">
        <f t="shared" si="0"/>
        <v>635.4</v>
      </c>
      <c r="L22" s="1005"/>
      <c r="N22"/>
      <c r="O22" s="504"/>
    </row>
    <row r="23" spans="1:15" ht="83.45" customHeight="1" thickBot="1">
      <c r="A23" s="995"/>
      <c r="B23" s="948" t="s">
        <v>2074</v>
      </c>
      <c r="C23" s="1006" t="s">
        <v>2075</v>
      </c>
      <c r="D23" s="944" t="s">
        <v>2076</v>
      </c>
      <c r="E23" s="998" t="s">
        <v>2073</v>
      </c>
      <c r="F23" s="1007">
        <v>53</v>
      </c>
      <c r="G23" s="1000"/>
      <c r="H23" s="1001"/>
      <c r="I23" s="1008" t="s">
        <v>2077</v>
      </c>
      <c r="J23" s="1003">
        <v>6.4</v>
      </c>
      <c r="K23" s="1004">
        <f>J23*$K$2*((100-$K$1)/100)</f>
        <v>576</v>
      </c>
      <c r="L23" s="1005"/>
      <c r="N23" s="436"/>
      <c r="O23" s="504"/>
    </row>
    <row r="24" spans="1:15" ht="27.95" customHeight="1" thickBot="1">
      <c r="A24" s="1496" t="s">
        <v>2078</v>
      </c>
      <c r="B24" s="1382"/>
      <c r="C24" s="1382"/>
      <c r="D24" s="1382"/>
      <c r="E24" s="1382"/>
      <c r="F24" s="1382"/>
      <c r="G24" s="1382"/>
      <c r="H24" s="1382"/>
      <c r="I24" s="1382"/>
      <c r="J24" s="1382"/>
      <c r="K24" s="1382"/>
      <c r="L24" s="947"/>
      <c r="N24"/>
      <c r="O24" s="504"/>
    </row>
    <row r="25" spans="1:15" ht="54.6" customHeight="1">
      <c r="A25" s="1547"/>
      <c r="B25" s="1549" t="s">
        <v>2079</v>
      </c>
      <c r="C25" s="856" t="s">
        <v>2080</v>
      </c>
      <c r="D25" s="4" t="s">
        <v>3</v>
      </c>
      <c r="E25" s="1009" t="s">
        <v>2081</v>
      </c>
      <c r="F25" s="1010">
        <v>192</v>
      </c>
      <c r="G25" s="1011"/>
      <c r="H25" s="859"/>
      <c r="I25" s="1012" t="s">
        <v>664</v>
      </c>
      <c r="J25" s="861">
        <v>13.17</v>
      </c>
      <c r="K25" s="862">
        <f t="shared" si="0"/>
        <v>1185.3</v>
      </c>
      <c r="L25" s="973"/>
      <c r="N25"/>
      <c r="O25" s="504"/>
    </row>
    <row r="26" spans="1:15" ht="55.25" customHeight="1" thickBot="1">
      <c r="A26" s="1558"/>
      <c r="B26" s="1555"/>
      <c r="C26" s="1013" t="s">
        <v>2082</v>
      </c>
      <c r="D26" s="1014" t="s">
        <v>3</v>
      </c>
      <c r="E26" s="1015" t="s">
        <v>2083</v>
      </c>
      <c r="F26" s="1016">
        <v>192</v>
      </c>
      <c r="G26" s="1017"/>
      <c r="H26" s="991"/>
      <c r="I26" s="1018" t="s">
        <v>664</v>
      </c>
      <c r="J26" s="1019">
        <v>13.17</v>
      </c>
      <c r="K26" s="1020">
        <f t="shared" si="0"/>
        <v>1185.3</v>
      </c>
      <c r="L26" s="994"/>
      <c r="N26" s="436"/>
      <c r="O26" s="504"/>
    </row>
    <row r="27" spans="1:15" ht="54.6" customHeight="1">
      <c r="A27" s="1547"/>
      <c r="B27" s="1549" t="s">
        <v>2084</v>
      </c>
      <c r="C27" s="315" t="s">
        <v>2085</v>
      </c>
      <c r="D27" s="4" t="s">
        <v>3</v>
      </c>
      <c r="E27" s="1021" t="s">
        <v>2081</v>
      </c>
      <c r="F27" s="1022">
        <v>191</v>
      </c>
      <c r="G27" s="1023"/>
      <c r="H27" s="166"/>
      <c r="I27" s="952" t="s">
        <v>664</v>
      </c>
      <c r="J27" s="479">
        <v>13.21</v>
      </c>
      <c r="K27" s="508">
        <f t="shared" si="0"/>
        <v>1188.9000000000001</v>
      </c>
      <c r="L27" s="953"/>
      <c r="N27" s="436"/>
      <c r="O27" s="504"/>
    </row>
    <row r="28" spans="1:15" ht="52.35" customHeight="1" thickBot="1">
      <c r="A28" s="1548"/>
      <c r="B28" s="1550"/>
      <c r="C28" s="1024" t="s">
        <v>2086</v>
      </c>
      <c r="D28" s="6" t="s">
        <v>3</v>
      </c>
      <c r="E28" s="1025" t="s">
        <v>2083</v>
      </c>
      <c r="F28" s="1026">
        <v>191</v>
      </c>
      <c r="G28" s="1027"/>
      <c r="H28" s="168"/>
      <c r="I28" s="979" t="s">
        <v>664</v>
      </c>
      <c r="J28" s="480">
        <v>13.21</v>
      </c>
      <c r="K28" s="481">
        <f t="shared" si="0"/>
        <v>1188.9000000000001</v>
      </c>
      <c r="L28" s="980"/>
      <c r="N28" s="436"/>
      <c r="O28" s="504"/>
    </row>
    <row r="29" spans="1:15" ht="52.35" customHeight="1" thickBot="1">
      <c r="A29" s="1496" t="s">
        <v>2272</v>
      </c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263"/>
      <c r="M29" s="1264"/>
      <c r="N29"/>
      <c r="O29" s="504"/>
    </row>
    <row r="30" spans="1:15" ht="36.35" customHeight="1">
      <c r="A30" s="1568"/>
      <c r="B30" s="1348" t="s">
        <v>2273</v>
      </c>
      <c r="C30" s="1265" t="s">
        <v>2264</v>
      </c>
      <c r="D30" s="4" t="s">
        <v>2265</v>
      </c>
      <c r="E30" s="1266">
        <v>16</v>
      </c>
      <c r="F30" s="1266">
        <v>160</v>
      </c>
      <c r="G30" s="1267"/>
      <c r="H30" s="166">
        <v>10</v>
      </c>
      <c r="I30" s="1268">
        <v>120</v>
      </c>
      <c r="J30" s="1269">
        <v>7.32</v>
      </c>
      <c r="K30" s="12">
        <f>J30*$K$2*((100-$K$1)/100)</f>
        <v>658.80000000000007</v>
      </c>
      <c r="L30" s="1270"/>
      <c r="M30" s="1271"/>
      <c r="N30" s="1271"/>
      <c r="O30" s="504" t="s">
        <v>1478</v>
      </c>
    </row>
    <row r="31" spans="1:15" ht="36.35" customHeight="1">
      <c r="A31" s="1569"/>
      <c r="B31" s="1349"/>
      <c r="C31" s="1272" t="s">
        <v>2266</v>
      </c>
      <c r="D31" s="1252" t="s">
        <v>2267</v>
      </c>
      <c r="E31" s="1273">
        <v>16</v>
      </c>
      <c r="F31" s="1273">
        <v>140</v>
      </c>
      <c r="G31" s="1274"/>
      <c r="H31" s="1221">
        <v>10</v>
      </c>
      <c r="I31" s="1275">
        <v>120</v>
      </c>
      <c r="J31" s="1276">
        <v>7.34</v>
      </c>
      <c r="K31" s="1257">
        <f t="shared" ref="K31:K33" si="2">J31*$K$2*((100-$K$1)/100)</f>
        <v>660.6</v>
      </c>
      <c r="L31" s="1277"/>
      <c r="M31" s="1271"/>
      <c r="N31" s="1271"/>
      <c r="O31" s="504" t="s">
        <v>1478</v>
      </c>
    </row>
    <row r="32" spans="1:15" ht="34" customHeight="1">
      <c r="A32" s="1569"/>
      <c r="B32" s="1349"/>
      <c r="C32" s="1272" t="s">
        <v>2268</v>
      </c>
      <c r="D32" s="1252" t="s">
        <v>2269</v>
      </c>
      <c r="E32" s="1273">
        <v>16</v>
      </c>
      <c r="F32" s="1273">
        <v>160</v>
      </c>
      <c r="G32" s="1274"/>
      <c r="H32" s="1221">
        <v>10</v>
      </c>
      <c r="I32" s="1275">
        <v>120</v>
      </c>
      <c r="J32" s="1276">
        <v>6.96</v>
      </c>
      <c r="K32" s="1257">
        <f t="shared" si="2"/>
        <v>626.4</v>
      </c>
      <c r="L32" s="1277"/>
      <c r="M32" s="1271"/>
      <c r="N32" s="1271"/>
      <c r="O32" s="504" t="s">
        <v>1478</v>
      </c>
    </row>
    <row r="33" spans="1:15" ht="36" customHeight="1" thickBot="1">
      <c r="A33" s="1570"/>
      <c r="B33" s="1350"/>
      <c r="C33" s="1278" t="s">
        <v>2270</v>
      </c>
      <c r="D33" s="7" t="s">
        <v>2271</v>
      </c>
      <c r="E33" s="1279">
        <v>16</v>
      </c>
      <c r="F33" s="1279">
        <v>140</v>
      </c>
      <c r="G33" s="1280"/>
      <c r="H33" s="168">
        <v>10</v>
      </c>
      <c r="I33" s="1281">
        <v>120</v>
      </c>
      <c r="J33" s="1282">
        <v>6.74</v>
      </c>
      <c r="K33" s="26">
        <f t="shared" si="2"/>
        <v>606.6</v>
      </c>
      <c r="L33" s="1283"/>
      <c r="M33" s="1271"/>
      <c r="N33" s="1271"/>
      <c r="O33" s="504" t="s">
        <v>1478</v>
      </c>
    </row>
    <row r="34" spans="1:15" ht="24.1" customHeight="1"/>
    <row r="35" spans="1:15" ht="24.1" customHeight="1">
      <c r="A35" s="560" t="s">
        <v>2087</v>
      </c>
    </row>
    <row r="36" spans="1:15" ht="24.1" customHeight="1">
      <c r="A36" s="1032" t="s">
        <v>2049</v>
      </c>
      <c r="B36" s="1033"/>
      <c r="C36" s="1033"/>
      <c r="D36" s="1033"/>
      <c r="E36" s="1033"/>
      <c r="F36" s="1033"/>
      <c r="G36" s="1033"/>
      <c r="H36" s="1033"/>
      <c r="I36" s="1033"/>
      <c r="J36" s="1033"/>
      <c r="K36" s="1033"/>
      <c r="L36" s="1033"/>
    </row>
    <row r="37" spans="1:15" ht="24.1" customHeight="1">
      <c r="A37" s="559" t="s">
        <v>2061</v>
      </c>
      <c r="B37" s="1033"/>
      <c r="C37" s="945"/>
      <c r="D37" s="1033"/>
      <c r="E37" s="1033"/>
      <c r="F37" s="1033"/>
      <c r="G37" s="1033"/>
      <c r="H37" s="1033"/>
      <c r="I37" s="1033"/>
      <c r="J37" s="1033"/>
      <c r="K37" s="1033"/>
      <c r="L37" s="1033"/>
    </row>
    <row r="38" spans="1:15" ht="24.1" customHeight="1">
      <c r="A38" s="1034" t="s">
        <v>2088</v>
      </c>
      <c r="B38" s="1035" t="s">
        <v>2089</v>
      </c>
      <c r="C38" s="945"/>
      <c r="D38" s="1034" t="s">
        <v>2090</v>
      </c>
      <c r="E38" s="1035" t="s">
        <v>2091</v>
      </c>
      <c r="F38" s="945"/>
      <c r="G38" s="1035" t="s">
        <v>2092</v>
      </c>
      <c r="H38" s="1033"/>
      <c r="I38" s="1033"/>
      <c r="J38" s="1033"/>
      <c r="K38" s="1033"/>
      <c r="L38" s="1033"/>
    </row>
    <row r="39" spans="1:15" ht="24.1" customHeight="1">
      <c r="A39" s="558">
        <v>50</v>
      </c>
      <c r="B39" s="1035" t="s">
        <v>2093</v>
      </c>
      <c r="C39" s="945"/>
      <c r="D39" s="1034" t="s">
        <v>2094</v>
      </c>
      <c r="E39" s="1035" t="s">
        <v>2093</v>
      </c>
      <c r="F39" s="945"/>
      <c r="G39" s="1035" t="s">
        <v>2095</v>
      </c>
      <c r="H39" s="1033"/>
      <c r="I39" s="1033"/>
      <c r="J39" s="1033"/>
      <c r="K39" s="1033"/>
      <c r="L39" s="1033"/>
    </row>
    <row r="40" spans="1:15" ht="24.1" customHeight="1">
      <c r="A40" s="1034" t="s">
        <v>2096</v>
      </c>
      <c r="B40" s="1035" t="s">
        <v>2097</v>
      </c>
      <c r="C40" s="945"/>
      <c r="D40" s="558"/>
      <c r="E40" s="1033"/>
      <c r="F40" s="945"/>
      <c r="G40" s="1033"/>
      <c r="H40" s="1033"/>
      <c r="I40" s="1033"/>
      <c r="J40" s="1033"/>
      <c r="K40" s="1033"/>
      <c r="L40" s="1033"/>
    </row>
    <row r="41" spans="1:15" ht="24.1" customHeight="1">
      <c r="A41" s="1034" t="s">
        <v>2098</v>
      </c>
      <c r="B41" s="1035" t="s">
        <v>2099</v>
      </c>
      <c r="C41" s="945"/>
      <c r="D41" s="1034" t="s">
        <v>2100</v>
      </c>
      <c r="E41" s="1035" t="s">
        <v>2101</v>
      </c>
      <c r="F41" s="945"/>
      <c r="G41" s="1035" t="s">
        <v>2102</v>
      </c>
      <c r="H41" s="1033"/>
      <c r="I41" s="1033"/>
      <c r="J41" s="1033"/>
      <c r="K41" s="1033"/>
      <c r="L41" s="1033"/>
    </row>
    <row r="42" spans="1:15" ht="24.1" customHeight="1">
      <c r="A42" s="1033"/>
      <c r="B42" s="1036"/>
      <c r="C42" s="1033"/>
      <c r="D42" s="1033"/>
      <c r="E42" s="1033"/>
      <c r="F42" s="1033"/>
      <c r="G42" s="1033"/>
      <c r="H42" s="1033"/>
      <c r="I42" s="1033"/>
      <c r="J42" s="1033"/>
      <c r="K42" s="1033"/>
      <c r="L42" s="1033"/>
    </row>
    <row r="43" spans="1:15" ht="24.1" customHeight="1">
      <c r="A43" s="1032" t="s">
        <v>2103</v>
      </c>
      <c r="B43" s="1036"/>
      <c r="C43" s="1033"/>
      <c r="D43" s="1033"/>
      <c r="E43" s="1033"/>
      <c r="F43" s="1033"/>
      <c r="G43" s="1033"/>
      <c r="H43" s="1033"/>
      <c r="I43" s="1033"/>
      <c r="J43" s="1033"/>
      <c r="K43" s="1033"/>
      <c r="L43" s="1033"/>
    </row>
    <row r="44" spans="1:15" ht="24.1" customHeight="1">
      <c r="A44" s="559" t="s">
        <v>2072</v>
      </c>
      <c r="B44" s="945"/>
      <c r="C44" s="1033"/>
      <c r="D44" s="1033"/>
      <c r="E44" s="1033"/>
      <c r="F44" s="1033"/>
      <c r="G44" s="1033"/>
      <c r="H44" s="1033"/>
      <c r="I44" s="1033"/>
      <c r="J44" s="1033"/>
      <c r="K44" s="1033"/>
      <c r="L44" s="1033"/>
    </row>
    <row r="45" spans="1:15" ht="24.1" customHeight="1">
      <c r="A45" s="1034" t="s">
        <v>2104</v>
      </c>
      <c r="B45" s="1035" t="s">
        <v>2105</v>
      </c>
      <c r="C45" s="945"/>
      <c r="D45" s="1033"/>
      <c r="E45" s="1033"/>
      <c r="F45" s="1033"/>
      <c r="G45" s="1033"/>
      <c r="H45" s="1033"/>
      <c r="I45" s="1033"/>
      <c r="J45" s="1033"/>
      <c r="K45" s="1033"/>
      <c r="L45" s="1033"/>
    </row>
    <row r="46" spans="1:15" ht="24.1" customHeight="1">
      <c r="A46" s="1034" t="s">
        <v>2094</v>
      </c>
      <c r="B46" s="1035" t="s">
        <v>2106</v>
      </c>
      <c r="C46" s="945"/>
      <c r="D46" s="1033"/>
      <c r="E46" s="1033"/>
      <c r="F46" s="1033"/>
      <c r="G46" s="1033"/>
      <c r="H46" s="1033"/>
      <c r="I46" s="1033"/>
      <c r="J46" s="1033"/>
      <c r="K46" s="1033"/>
      <c r="L46" s="1033"/>
    </row>
    <row r="47" spans="1:15" ht="24.1" customHeight="1">
      <c r="A47" s="1034" t="s">
        <v>2107</v>
      </c>
      <c r="B47" s="1035" t="s">
        <v>2108</v>
      </c>
      <c r="C47" s="945"/>
      <c r="D47" s="1033"/>
      <c r="E47" s="1033"/>
      <c r="F47" s="1033"/>
      <c r="G47" s="1033"/>
      <c r="H47" s="1033"/>
      <c r="I47" s="1033"/>
      <c r="J47" s="1033"/>
      <c r="K47" s="1033"/>
      <c r="L47" s="1033"/>
    </row>
    <row r="48" spans="1:15" ht="24.1" customHeight="1">
      <c r="A48" s="1034" t="s">
        <v>2100</v>
      </c>
      <c r="B48" s="1035" t="s">
        <v>2101</v>
      </c>
      <c r="C48" s="945"/>
      <c r="D48" s="1033"/>
      <c r="E48" s="1033"/>
      <c r="F48" s="1033"/>
      <c r="G48" s="1033"/>
      <c r="H48" s="1033"/>
      <c r="I48" s="1033"/>
      <c r="J48" s="1033"/>
      <c r="K48" s="1033"/>
      <c r="L48" s="1033"/>
    </row>
    <row r="49" spans="1:12" ht="24.1" customHeight="1">
      <c r="A49" s="1033"/>
      <c r="B49" s="1033"/>
      <c r="C49" s="1033"/>
      <c r="D49" s="1033"/>
      <c r="E49" s="1033"/>
      <c r="F49" s="1033"/>
      <c r="G49" s="1033"/>
      <c r="H49" s="1033"/>
      <c r="I49" s="1033"/>
      <c r="J49" s="1033"/>
      <c r="K49" s="1033"/>
      <c r="L49" s="1033"/>
    </row>
    <row r="50" spans="1:12" ht="24.1" customHeight="1">
      <c r="A50" s="559" t="s">
        <v>2075</v>
      </c>
      <c r="B50" s="945"/>
      <c r="C50" s="1033"/>
      <c r="D50" s="1033"/>
      <c r="E50" s="1033"/>
      <c r="F50" s="1033"/>
      <c r="G50" s="1033"/>
      <c r="H50" s="1033"/>
      <c r="I50" s="1033"/>
      <c r="J50" s="1033"/>
      <c r="K50" s="1033"/>
      <c r="L50" s="1033"/>
    </row>
    <row r="51" spans="1:12" ht="24.1" customHeight="1">
      <c r="A51" s="1034" t="s">
        <v>2109</v>
      </c>
      <c r="B51" s="1035" t="s">
        <v>2110</v>
      </c>
      <c r="C51" s="945"/>
      <c r="D51" s="1033"/>
      <c r="E51" s="1033"/>
      <c r="F51" s="1033"/>
      <c r="G51" s="1033"/>
      <c r="H51" s="1033"/>
      <c r="I51" s="1033"/>
      <c r="J51" s="1033"/>
      <c r="K51" s="1033"/>
      <c r="L51" s="1033"/>
    </row>
    <row r="52" spans="1:12" ht="24.1" customHeight="1">
      <c r="A52" s="1034" t="s">
        <v>2094</v>
      </c>
      <c r="B52" s="1035" t="s">
        <v>2106</v>
      </c>
      <c r="C52" s="945"/>
      <c r="D52" s="1033"/>
      <c r="E52" s="1033"/>
      <c r="F52" s="1033"/>
      <c r="G52" s="1033"/>
      <c r="H52" s="1033"/>
      <c r="I52" s="1033"/>
      <c r="J52" s="1033"/>
      <c r="K52" s="1033"/>
      <c r="L52" s="1033"/>
    </row>
    <row r="53" spans="1:12" ht="24.1" customHeight="1">
      <c r="A53" s="1034" t="s">
        <v>2107</v>
      </c>
      <c r="B53" s="1035" t="s">
        <v>2108</v>
      </c>
      <c r="C53" s="945"/>
      <c r="D53" s="1033"/>
      <c r="E53" s="1033"/>
      <c r="F53" s="1033"/>
      <c r="G53" s="1033"/>
      <c r="H53" s="1033"/>
      <c r="I53" s="1033"/>
      <c r="J53" s="1033"/>
      <c r="K53" s="1033"/>
      <c r="L53" s="1033"/>
    </row>
    <row r="54" spans="1:12" ht="24.1" customHeight="1">
      <c r="A54" s="1034" t="s">
        <v>2111</v>
      </c>
      <c r="B54" s="1035" t="s">
        <v>2112</v>
      </c>
      <c r="C54" s="945"/>
      <c r="D54" s="1033"/>
      <c r="E54" s="1033"/>
      <c r="F54" s="1033"/>
      <c r="G54" s="1033"/>
      <c r="H54" s="1033"/>
      <c r="I54" s="1033"/>
      <c r="J54" s="1033"/>
      <c r="K54" s="1033"/>
      <c r="L54" s="1033"/>
    </row>
    <row r="55" spans="1:12" ht="24.1" customHeight="1">
      <c r="A55" s="1033"/>
      <c r="B55" s="1033"/>
      <c r="C55" s="1033"/>
      <c r="D55" s="1033"/>
      <c r="E55" s="1033"/>
      <c r="F55" s="1033"/>
      <c r="G55" s="1033"/>
      <c r="H55" s="1033"/>
      <c r="I55" s="1033"/>
      <c r="J55" s="1033"/>
      <c r="K55" s="1033"/>
      <c r="L55" s="1033"/>
    </row>
    <row r="56" spans="1:12" ht="24.1" customHeight="1">
      <c r="A56" s="1032" t="s">
        <v>2078</v>
      </c>
      <c r="B56" s="1033"/>
      <c r="C56" s="1033"/>
      <c r="D56" s="1033"/>
      <c r="E56" s="1033"/>
      <c r="F56" s="1033"/>
      <c r="G56" s="1033"/>
      <c r="H56" s="1033"/>
      <c r="I56" s="1033"/>
      <c r="J56" s="1033"/>
      <c r="K56" s="1033"/>
      <c r="L56" s="1033"/>
    </row>
    <row r="57" spans="1:12" ht="24.1" customHeight="1">
      <c r="A57" s="559" t="s">
        <v>2113</v>
      </c>
      <c r="B57" s="1033"/>
      <c r="C57" s="1033"/>
      <c r="D57" s="945"/>
      <c r="E57" s="1033"/>
      <c r="F57" s="1033"/>
      <c r="G57" s="1033"/>
      <c r="H57" s="1033"/>
      <c r="I57" s="1033"/>
      <c r="J57" s="1033"/>
      <c r="K57" s="1033"/>
      <c r="L57" s="1033"/>
    </row>
    <row r="58" spans="1:12" ht="24.1" customHeight="1">
      <c r="A58" s="1034" t="s">
        <v>2114</v>
      </c>
      <c r="B58" s="1035" t="s">
        <v>2115</v>
      </c>
      <c r="C58" s="1033"/>
      <c r="D58" s="945"/>
      <c r="E58" s="1033"/>
      <c r="F58" s="1033"/>
      <c r="G58" s="1033"/>
      <c r="H58" s="1035" t="s">
        <v>2116</v>
      </c>
      <c r="I58" s="1035" t="s">
        <v>2117</v>
      </c>
      <c r="J58" s="1033"/>
      <c r="K58" s="1033"/>
      <c r="L58" s="1033"/>
    </row>
    <row r="59" spans="1:12" ht="24.1" customHeight="1">
      <c r="A59" s="1034" t="s">
        <v>628</v>
      </c>
      <c r="B59" s="1035" t="s">
        <v>2118</v>
      </c>
      <c r="C59" s="1033"/>
      <c r="D59" s="945"/>
      <c r="E59" s="1033"/>
      <c r="F59" s="1033"/>
      <c r="G59" s="1033"/>
      <c r="H59" s="1033"/>
      <c r="I59" s="1033"/>
      <c r="J59" s="1033"/>
      <c r="K59" s="1033"/>
      <c r="L59" s="1033"/>
    </row>
    <row r="60" spans="1:12" ht="24.1" customHeight="1">
      <c r="A60" s="1034" t="s">
        <v>2119</v>
      </c>
      <c r="B60" s="1035" t="s">
        <v>2120</v>
      </c>
      <c r="C60" s="1033"/>
      <c r="D60" s="945"/>
      <c r="E60" s="1033"/>
      <c r="F60" s="1033"/>
      <c r="G60" s="1033"/>
      <c r="H60" s="1033"/>
      <c r="I60" s="1033"/>
      <c r="J60" s="1033"/>
      <c r="K60" s="1033"/>
      <c r="L60" s="1033"/>
    </row>
    <row r="61" spans="1:12" ht="24.1" customHeight="1">
      <c r="A61" s="1034" t="s">
        <v>2100</v>
      </c>
      <c r="B61" s="1035" t="s">
        <v>2101</v>
      </c>
      <c r="C61" s="1033"/>
      <c r="D61" s="945"/>
      <c r="E61" s="1033"/>
      <c r="F61" s="1033"/>
      <c r="G61" s="1033"/>
      <c r="H61" s="1033"/>
      <c r="I61" s="1033"/>
      <c r="J61" s="1033"/>
      <c r="K61" s="1033"/>
      <c r="L61" s="1033"/>
    </row>
    <row r="62" spans="1:12" ht="24.1" customHeight="1">
      <c r="A62" s="1033"/>
      <c r="B62" s="1033"/>
      <c r="C62" s="1033"/>
      <c r="D62" s="1033"/>
      <c r="E62" s="1033"/>
      <c r="F62" s="1033"/>
      <c r="G62" s="1033"/>
      <c r="H62" s="1033"/>
      <c r="I62" s="1033"/>
      <c r="J62" s="1033"/>
      <c r="K62" s="1033"/>
      <c r="L62" s="1033"/>
    </row>
    <row r="63" spans="1:12" ht="24.1" customHeight="1"/>
    <row r="64" spans="1:12" ht="24.1" customHeight="1"/>
    <row r="65" ht="24.1" customHeight="1"/>
    <row r="66" ht="24.1" customHeight="1"/>
    <row r="67" ht="24.1" customHeight="1"/>
    <row r="68" ht="24.1" customHeight="1"/>
    <row r="69" ht="24.1" customHeight="1"/>
    <row r="70" ht="24.1" customHeight="1"/>
    <row r="71" ht="24.1" customHeight="1"/>
    <row r="72" ht="24.1" customHeight="1"/>
    <row r="73" ht="24.1" customHeight="1"/>
    <row r="74" ht="24.1" customHeight="1"/>
    <row r="75" ht="24.1" customHeight="1"/>
    <row r="76" ht="24.1" customHeight="1"/>
    <row r="77" ht="24.1" customHeight="1"/>
    <row r="78" ht="24.1" customHeight="1"/>
    <row r="79" ht="24.1" customHeight="1"/>
    <row r="80" ht="24.1" customHeight="1"/>
    <row r="81" ht="24.1" customHeight="1"/>
    <row r="82" ht="24.1" customHeight="1"/>
    <row r="83" ht="24.1" customHeight="1"/>
    <row r="84" ht="24.1" customHeight="1"/>
    <row r="85" ht="24.1" customHeight="1"/>
    <row r="86" ht="24.1" customHeight="1"/>
    <row r="87" ht="24.1" customHeight="1"/>
    <row r="88" ht="24.1" customHeight="1"/>
    <row r="89" ht="24.1" customHeight="1"/>
    <row r="90" ht="24.1" customHeight="1"/>
    <row r="91" ht="24.1" customHeight="1"/>
    <row r="92" ht="24.1" customHeight="1"/>
    <row r="93" ht="24.1" customHeight="1"/>
    <row r="94" ht="24.1" customHeight="1"/>
    <row r="95" ht="24.1" customHeight="1"/>
    <row r="96" ht="24.1" customHeight="1"/>
    <row r="97" ht="24.1" customHeight="1"/>
    <row r="98" ht="24.1" customHeight="1"/>
    <row r="99" ht="24.1" customHeight="1"/>
    <row r="100" ht="24.1" customHeight="1"/>
    <row r="101" ht="24.1" customHeight="1"/>
    <row r="102" ht="24.1" customHeight="1"/>
    <row r="103" ht="24.1" customHeight="1"/>
    <row r="104" ht="24.1" customHeight="1"/>
    <row r="105" ht="24.1" customHeight="1"/>
    <row r="106" ht="24.1" customHeight="1"/>
    <row r="107" ht="24.1" customHeight="1"/>
    <row r="108" ht="24.1" customHeight="1"/>
    <row r="109" ht="24.1" customHeight="1"/>
    <row r="110" ht="24.1" customHeight="1"/>
    <row r="111" ht="24.1" customHeight="1"/>
    <row r="112" ht="24.1" customHeight="1"/>
    <row r="113" ht="24.1" customHeight="1"/>
    <row r="114" ht="24.1" customHeight="1"/>
    <row r="115" ht="24.1" customHeight="1"/>
    <row r="116" ht="24.1" customHeight="1"/>
    <row r="117" ht="24.1" customHeight="1"/>
    <row r="118" ht="24.1" customHeight="1"/>
    <row r="119" ht="24.1" customHeight="1"/>
    <row r="120" ht="24.1" customHeight="1"/>
    <row r="121" ht="24.1" customHeight="1"/>
    <row r="122" ht="24.1" customHeight="1"/>
    <row r="123" ht="24.1" customHeight="1"/>
    <row r="124" ht="24.1" customHeight="1"/>
    <row r="125" ht="24.1" customHeight="1"/>
    <row r="126" ht="24.1" customHeight="1"/>
    <row r="127" ht="24.1" customHeight="1"/>
    <row r="128" ht="24.1" customHeight="1"/>
    <row r="129" ht="24.1" customHeight="1"/>
    <row r="130" ht="24.1" customHeight="1"/>
    <row r="131" ht="24.1" customHeight="1"/>
    <row r="132" ht="24.1" customHeight="1"/>
    <row r="133" ht="24.1" customHeight="1"/>
    <row r="134" ht="24.1" customHeight="1"/>
    <row r="135" ht="24.1" customHeight="1"/>
    <row r="136" ht="24.1" customHeight="1"/>
    <row r="137" ht="24.1" customHeight="1"/>
    <row r="138" ht="24.1" customHeight="1"/>
    <row r="139" ht="24.1" customHeight="1"/>
    <row r="140" ht="24.1" customHeight="1"/>
    <row r="141" ht="24.1" customHeight="1"/>
    <row r="142" ht="24.1" customHeight="1"/>
    <row r="143" ht="24.1" customHeight="1"/>
    <row r="144" ht="24.1" customHeight="1"/>
    <row r="145" ht="24.1" customHeight="1"/>
    <row r="146" ht="24.1" customHeight="1"/>
    <row r="147" ht="24.1" customHeight="1"/>
    <row r="148" ht="24.1" customHeight="1"/>
    <row r="149" ht="24.1" customHeight="1"/>
    <row r="150" ht="24.1" customHeight="1"/>
    <row r="151" ht="24.1" customHeight="1"/>
    <row r="152" ht="24.1" customHeight="1"/>
    <row r="153" ht="24.1" customHeight="1"/>
    <row r="154" ht="24.1" customHeight="1"/>
    <row r="155" ht="24.1" customHeight="1"/>
    <row r="156" ht="24.1" customHeight="1"/>
    <row r="157" ht="24.1" customHeight="1"/>
    <row r="158" ht="24.1" customHeight="1"/>
    <row r="159" ht="24.1" customHeight="1"/>
    <row r="160" ht="24.1" customHeight="1"/>
    <row r="161" ht="24.1" customHeight="1"/>
    <row r="162" ht="24.1" customHeight="1"/>
    <row r="163" ht="24.1" customHeight="1"/>
    <row r="164" ht="24.1" customHeight="1"/>
    <row r="165" ht="24.1" customHeight="1"/>
    <row r="166" ht="24.1" customHeight="1"/>
    <row r="167" ht="24.1" customHeight="1"/>
    <row r="168" ht="24.1" customHeight="1"/>
    <row r="169" ht="24.1" customHeight="1"/>
    <row r="170" ht="24.1" customHeight="1"/>
    <row r="171" ht="24.1" customHeight="1"/>
    <row r="172" ht="24.1" customHeight="1"/>
    <row r="173" ht="24.1" customHeight="1"/>
    <row r="174" ht="24.1" customHeight="1"/>
    <row r="175" ht="24.1" customHeight="1"/>
    <row r="176" ht="24.1" customHeight="1"/>
    <row r="177" ht="24.1" customHeight="1"/>
    <row r="178" ht="24.1" customHeight="1"/>
    <row r="179" ht="24.1" customHeight="1"/>
    <row r="180" ht="24.1" customHeight="1"/>
    <row r="181" ht="24.1" customHeight="1"/>
    <row r="182" ht="24.1" customHeight="1"/>
    <row r="183" ht="24.1" customHeight="1"/>
    <row r="184" ht="24.1" customHeight="1"/>
    <row r="185" ht="24.1" customHeight="1"/>
    <row r="186" ht="24.1" customHeight="1"/>
    <row r="187" ht="24.1" customHeight="1"/>
    <row r="188" ht="24.1" customHeight="1"/>
    <row r="189" ht="24.1" customHeight="1"/>
    <row r="190" ht="24.1" customHeight="1"/>
    <row r="191" ht="24.1" customHeight="1"/>
    <row r="192" ht="24.1" customHeight="1"/>
    <row r="193" ht="24.1" customHeight="1"/>
    <row r="194" ht="24.1" customHeight="1"/>
    <row r="195" ht="24.1" customHeight="1"/>
    <row r="196" ht="24.1" customHeight="1"/>
    <row r="197" ht="24.1" customHeight="1"/>
    <row r="198" ht="24.1" customHeight="1"/>
    <row r="199" ht="24.1" customHeight="1"/>
    <row r="200" ht="24.1" customHeight="1"/>
    <row r="201" ht="24.1" customHeight="1"/>
    <row r="202" ht="24.1" customHeight="1"/>
    <row r="203" ht="24.1" customHeight="1"/>
    <row r="204" ht="24.1" customHeight="1"/>
    <row r="205" ht="24.1" customHeight="1"/>
    <row r="206" ht="24.1" customHeight="1"/>
    <row r="207" ht="24.1" customHeight="1"/>
    <row r="208" ht="24.1" customHeight="1"/>
    <row r="209" ht="24.1" customHeight="1"/>
    <row r="210" ht="24.1" customHeight="1"/>
    <row r="211" ht="24.1" customHeight="1"/>
    <row r="212" ht="24.1" customHeight="1"/>
    <row r="213" ht="24.1" customHeight="1"/>
    <row r="214" ht="24.1" customHeight="1"/>
    <row r="215" ht="24.1" customHeight="1"/>
    <row r="216" ht="24.1" customHeight="1"/>
    <row r="217" ht="24.1" customHeight="1"/>
    <row r="218" ht="24.1" customHeight="1"/>
    <row r="219" ht="24.1" customHeight="1"/>
    <row r="220" ht="24.1" customHeight="1"/>
    <row r="221" ht="24.1" customHeight="1"/>
    <row r="222" ht="24.1" customHeight="1"/>
    <row r="223" ht="24.1" customHeight="1"/>
    <row r="224" ht="24.1" customHeight="1"/>
    <row r="225" ht="24.1" customHeight="1"/>
    <row r="226" ht="24.1" customHeight="1"/>
    <row r="227" ht="24.1" customHeight="1"/>
    <row r="228" ht="24.1" customHeight="1"/>
    <row r="229" ht="24.1" customHeight="1"/>
    <row r="230" ht="24.1" customHeight="1"/>
    <row r="231" ht="24.1" customHeight="1"/>
    <row r="232" ht="24.1" customHeight="1"/>
    <row r="233" ht="24.1" customHeight="1"/>
    <row r="234" ht="24.1" customHeight="1"/>
    <row r="235" ht="24.1" customHeight="1"/>
    <row r="236" ht="24.1" customHeight="1"/>
    <row r="237" ht="24.1" customHeight="1"/>
    <row r="238" ht="24.1" customHeight="1"/>
    <row r="239" ht="24.1" customHeight="1"/>
    <row r="240" ht="24.1" customHeight="1"/>
    <row r="241" ht="24.1" customHeight="1"/>
    <row r="242" ht="24.1" customHeight="1"/>
    <row r="243" ht="24.1" customHeight="1"/>
    <row r="244" ht="24.1" customHeight="1"/>
    <row r="245" ht="24.1" customHeight="1"/>
    <row r="246" ht="24.1" customHeight="1"/>
    <row r="247" ht="24.1" customHeight="1"/>
    <row r="248" ht="24.1" customHeight="1"/>
    <row r="249" ht="24.1" customHeight="1"/>
    <row r="250" ht="24.1" customHeight="1"/>
    <row r="251" ht="24.1" customHeight="1"/>
    <row r="252" ht="24.1" customHeight="1"/>
    <row r="253" ht="24.1" customHeight="1"/>
    <row r="254" ht="24.1" customHeight="1"/>
    <row r="255" ht="24.1" customHeight="1"/>
    <row r="256" ht="24.1" customHeight="1"/>
    <row r="257" ht="24.1" customHeight="1"/>
    <row r="258" ht="24.1" customHeight="1"/>
    <row r="259" ht="24.1" customHeight="1"/>
    <row r="260" ht="24.1" customHeight="1"/>
    <row r="261" ht="24.1" customHeight="1"/>
    <row r="262" ht="24.1" customHeight="1"/>
    <row r="263" ht="24.1" customHeight="1"/>
    <row r="264" ht="24.1" customHeight="1"/>
    <row r="265" ht="24.1" customHeight="1"/>
    <row r="266" ht="24.1" customHeight="1"/>
    <row r="267" ht="24.1" customHeight="1"/>
    <row r="268" ht="24.1" customHeight="1"/>
    <row r="269" ht="24.1" customHeight="1"/>
    <row r="270" ht="24.1" customHeight="1"/>
    <row r="271" ht="24.1" customHeight="1"/>
    <row r="272" ht="24.1" customHeight="1"/>
    <row r="273" ht="24.1" customHeight="1"/>
    <row r="274" ht="24.1" customHeight="1"/>
    <row r="275" ht="24.1" customHeight="1"/>
    <row r="276" ht="24.1" customHeight="1"/>
    <row r="277" ht="24.1" customHeight="1"/>
    <row r="278" ht="24.1" customHeight="1"/>
    <row r="279" ht="24.1" customHeight="1"/>
    <row r="280" ht="24.1" customHeight="1"/>
    <row r="281" ht="24.1" customHeight="1"/>
    <row r="282" ht="24.1" customHeight="1"/>
    <row r="283" ht="24.1" customHeight="1"/>
    <row r="284" ht="24.1" customHeight="1"/>
    <row r="285" ht="24.1" customHeight="1"/>
    <row r="286" ht="24.1" customHeight="1"/>
    <row r="287" ht="24.1" customHeight="1"/>
    <row r="288" ht="24.1" customHeight="1"/>
    <row r="289" ht="24.1" customHeight="1"/>
    <row r="290" ht="24.1" customHeight="1"/>
    <row r="291" ht="24.1" customHeight="1"/>
    <row r="292" ht="24.1" customHeight="1"/>
    <row r="293" ht="24.1" customHeight="1"/>
    <row r="294" ht="24.1" customHeight="1"/>
    <row r="295" ht="24.1" customHeight="1"/>
    <row r="296" ht="24.1" customHeight="1"/>
    <row r="297" ht="24.1" customHeight="1"/>
    <row r="298" ht="24.1" customHeight="1"/>
    <row r="299" ht="24.1" customHeight="1"/>
    <row r="300" ht="24.1" customHeight="1"/>
    <row r="301" ht="24.1" customHeight="1"/>
    <row r="302" ht="24.1" customHeight="1"/>
    <row r="303" ht="24.1" customHeight="1"/>
    <row r="304" ht="24.1" customHeight="1"/>
    <row r="305" ht="24.1" customHeight="1"/>
    <row r="306" ht="24.1" customHeight="1"/>
    <row r="307" ht="24.1" customHeight="1"/>
    <row r="308" ht="24.1" customHeight="1"/>
    <row r="309" ht="24.1" customHeight="1"/>
    <row r="310" ht="24.1" customHeight="1"/>
    <row r="311" ht="24.1" customHeight="1"/>
    <row r="312" ht="24.1" customHeight="1"/>
    <row r="313" ht="24.1" customHeight="1"/>
    <row r="314" ht="24.1" customHeight="1"/>
    <row r="315" ht="24.1" customHeight="1"/>
    <row r="316" ht="24.1" customHeight="1"/>
    <row r="317" ht="24.1" customHeight="1"/>
    <row r="318" ht="24.1" customHeight="1"/>
    <row r="319" ht="24.1" customHeight="1"/>
    <row r="320" ht="24.1" customHeight="1"/>
    <row r="321" ht="24.1" customHeight="1"/>
    <row r="322" ht="24.1" customHeight="1"/>
    <row r="323" ht="24.1" customHeight="1"/>
    <row r="324" ht="24.1" customHeight="1"/>
    <row r="325" ht="24.1" customHeight="1"/>
    <row r="326" ht="24.1" customHeight="1"/>
    <row r="327" ht="24.1" customHeight="1"/>
    <row r="328" ht="24.1" customHeight="1"/>
    <row r="329" ht="24.1" customHeight="1"/>
    <row r="330" ht="24.1" customHeight="1"/>
    <row r="331" ht="24.1" customHeight="1"/>
    <row r="332" ht="24.1" customHeight="1"/>
    <row r="333" ht="24.1" customHeight="1"/>
    <row r="334" ht="24.1" customHeight="1"/>
    <row r="335" ht="24.1" customHeight="1"/>
    <row r="336" ht="24.1" customHeight="1"/>
    <row r="337" ht="24.1" customHeight="1"/>
    <row r="338" ht="24.1" customHeight="1"/>
    <row r="339" ht="24.1" customHeight="1"/>
    <row r="340" ht="24.1" customHeight="1"/>
    <row r="341" ht="24.1" customHeight="1"/>
    <row r="342" ht="24.1" customHeight="1"/>
    <row r="343" ht="24.1" customHeight="1"/>
    <row r="344" ht="24.1" customHeight="1"/>
    <row r="345" ht="24.1" customHeight="1"/>
    <row r="346" ht="24.1" customHeight="1"/>
    <row r="347" ht="24.1" customHeight="1"/>
    <row r="348" ht="24.1" customHeight="1"/>
    <row r="349" ht="24.1" customHeight="1"/>
    <row r="350" ht="24.1" customHeight="1"/>
    <row r="351" ht="24.1" customHeight="1"/>
    <row r="352" ht="24.1" customHeight="1"/>
    <row r="353" ht="24.1" customHeight="1"/>
    <row r="354" ht="24.1" customHeight="1"/>
    <row r="355" ht="24.1" customHeight="1"/>
    <row r="356" ht="24.1" customHeight="1"/>
    <row r="357" ht="24.1" customHeight="1"/>
    <row r="358" ht="24.1" customHeight="1"/>
  </sheetData>
  <mergeCells count="38">
    <mergeCell ref="A29:K29"/>
    <mergeCell ref="B30:B33"/>
    <mergeCell ref="A30:A33"/>
    <mergeCell ref="K3:L3"/>
    <mergeCell ref="F4:J4"/>
    <mergeCell ref="K4:L4"/>
    <mergeCell ref="F5:J5"/>
    <mergeCell ref="K5:L5"/>
    <mergeCell ref="F6:F7"/>
    <mergeCell ref="H6:I6"/>
    <mergeCell ref="J6:J7"/>
    <mergeCell ref="K6:K7"/>
    <mergeCell ref="A1:A5"/>
    <mergeCell ref="B1:E5"/>
    <mergeCell ref="F1:J1"/>
    <mergeCell ref="K1:L1"/>
    <mergeCell ref="F2:J2"/>
    <mergeCell ref="F3:J3"/>
    <mergeCell ref="L6:L7"/>
    <mergeCell ref="A6:A7"/>
    <mergeCell ref="B6:B7"/>
    <mergeCell ref="C6:C7"/>
    <mergeCell ref="D6:D7"/>
    <mergeCell ref="E6:E7"/>
    <mergeCell ref="A8:K8"/>
    <mergeCell ref="A9:K9"/>
    <mergeCell ref="A10:A14"/>
    <mergeCell ref="B10:B11"/>
    <mergeCell ref="B12:B14"/>
    <mergeCell ref="A27:A28"/>
    <mergeCell ref="B27:B28"/>
    <mergeCell ref="A15:A20"/>
    <mergeCell ref="B15:B18"/>
    <mergeCell ref="B19:B20"/>
    <mergeCell ref="A21:K21"/>
    <mergeCell ref="A24:K24"/>
    <mergeCell ref="A25:A26"/>
    <mergeCell ref="B25:B26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340"/>
  <sheetViews>
    <sheetView zoomScale="80" zoomScaleNormal="80" zoomScaleSheetLayoutView="48" zoomScalePageLayoutView="82" workbookViewId="0">
      <pane ySplit="7" topLeftCell="A8" activePane="bottomLeft" state="frozen"/>
      <selection pane="bottomLeft" activeCell="C10" sqref="C10"/>
    </sheetView>
  </sheetViews>
  <sheetFormatPr defaultColWidth="9.1171875" defaultRowHeight="18"/>
  <cols>
    <col min="1" max="1" width="28" style="1066" customWidth="1"/>
    <col min="2" max="2" width="26.52734375" style="48" customWidth="1"/>
    <col min="3" max="3" width="15.1171875" style="1117" customWidth="1"/>
    <col min="4" max="4" width="12.234375" style="48" customWidth="1"/>
    <col min="5" max="5" width="12.64453125" style="1118" customWidth="1"/>
    <col min="6" max="6" width="15.17578125" style="1118" customWidth="1"/>
    <col min="7" max="7" width="10.29296875" style="1118" customWidth="1"/>
    <col min="8" max="8" width="6.41015625" style="175" customWidth="1"/>
    <col min="9" max="9" width="6.41015625" style="1110" customWidth="1"/>
    <col min="10" max="10" width="12.5859375" style="1119" customWidth="1"/>
    <col min="11" max="11" width="16.703125" style="51" customWidth="1"/>
    <col min="12" max="12" width="15.29296875" style="1120" customWidth="1"/>
    <col min="13" max="13" width="3.41015625" style="1066" customWidth="1"/>
    <col min="14" max="14" width="3.5859375" style="1066" customWidth="1"/>
    <col min="15" max="15" width="37.703125" style="1117" customWidth="1"/>
    <col min="16" max="16384" width="9.1171875" style="1066"/>
  </cols>
  <sheetData>
    <row r="1" spans="1:15" ht="21.95" customHeight="1">
      <c r="A1" s="1598"/>
      <c r="B1" s="1423" t="s">
        <v>2261</v>
      </c>
      <c r="C1" s="1424"/>
      <c r="D1" s="1424"/>
      <c r="E1" s="1425"/>
      <c r="F1" s="1601" t="s">
        <v>177</v>
      </c>
      <c r="G1" s="1601"/>
      <c r="H1" s="1601"/>
      <c r="I1" s="1602"/>
      <c r="J1" s="1603"/>
      <c r="K1" s="1604">
        <f>'Запорная арматура'!K1:L1</f>
        <v>0</v>
      </c>
      <c r="L1" s="1605"/>
    </row>
    <row r="2" spans="1:15" ht="21.95" customHeight="1">
      <c r="A2" s="1599"/>
      <c r="B2" s="1426"/>
      <c r="C2" s="1427"/>
      <c r="D2" s="1427"/>
      <c r="E2" s="1428"/>
      <c r="F2" s="1590" t="s">
        <v>280</v>
      </c>
      <c r="G2" s="1590"/>
      <c r="H2" s="1590"/>
      <c r="I2" s="1591"/>
      <c r="J2" s="1592"/>
      <c r="K2" s="86">
        <f>'Запорная арматура'!K2</f>
        <v>90</v>
      </c>
      <c r="L2" s="87">
        <f>'Запорная арматура'!L2</f>
        <v>100</v>
      </c>
    </row>
    <row r="3" spans="1:15" ht="21.95" customHeight="1">
      <c r="A3" s="1599"/>
      <c r="B3" s="1426"/>
      <c r="C3" s="1427"/>
      <c r="D3" s="1427"/>
      <c r="E3" s="1428"/>
      <c r="F3" s="1590" t="s">
        <v>51</v>
      </c>
      <c r="G3" s="1590"/>
      <c r="H3" s="1590"/>
      <c r="I3" s="1591"/>
      <c r="J3" s="1592"/>
      <c r="K3" s="1417">
        <f>'Запорная арматура'!K3:L3</f>
        <v>0</v>
      </c>
      <c r="L3" s="1589"/>
    </row>
    <row r="4" spans="1:15" ht="21.95" customHeight="1">
      <c r="A4" s="1599"/>
      <c r="B4" s="1426"/>
      <c r="C4" s="1427"/>
      <c r="D4" s="1427"/>
      <c r="E4" s="1428"/>
      <c r="F4" s="1590" t="s">
        <v>173</v>
      </c>
      <c r="G4" s="1590"/>
      <c r="H4" s="1590"/>
      <c r="I4" s="1591"/>
      <c r="J4" s="1592"/>
      <c r="K4" s="1593">
        <f>'Запорная арматура'!K4:L4</f>
        <v>0</v>
      </c>
      <c r="L4" s="1594"/>
    </row>
    <row r="5" spans="1:15" ht="21.95" customHeight="1" thickBot="1">
      <c r="A5" s="1600"/>
      <c r="B5" s="1429"/>
      <c r="C5" s="1430"/>
      <c r="D5" s="1430"/>
      <c r="E5" s="1431"/>
      <c r="F5" s="1595" t="s">
        <v>174</v>
      </c>
      <c r="G5" s="1595"/>
      <c r="H5" s="1595"/>
      <c r="I5" s="1596"/>
      <c r="J5" s="1597"/>
      <c r="K5" s="1574">
        <f>'Запорная арматура'!K5:L5</f>
        <v>0</v>
      </c>
      <c r="L5" s="1422"/>
    </row>
    <row r="6" spans="1:15" ht="15.75" customHeight="1" thickBot="1">
      <c r="A6" s="1435" t="s">
        <v>0</v>
      </c>
      <c r="B6" s="1435" t="s">
        <v>59</v>
      </c>
      <c r="C6" s="1435" t="s">
        <v>60</v>
      </c>
      <c r="D6" s="1435" t="s">
        <v>2122</v>
      </c>
      <c r="E6" s="1566" t="s">
        <v>2123</v>
      </c>
      <c r="F6" s="1566" t="s">
        <v>2124</v>
      </c>
      <c r="G6" s="1400" t="s">
        <v>169</v>
      </c>
      <c r="H6" s="1402" t="s">
        <v>625</v>
      </c>
      <c r="I6" s="1403"/>
      <c r="J6" s="1398" t="s">
        <v>1264</v>
      </c>
      <c r="K6" s="1410" t="s">
        <v>170</v>
      </c>
      <c r="L6" s="1396" t="s">
        <v>50</v>
      </c>
    </row>
    <row r="7" spans="1:15" ht="15.75" customHeight="1" thickBot="1">
      <c r="A7" s="1436"/>
      <c r="B7" s="1436"/>
      <c r="C7" s="1436"/>
      <c r="D7" s="1436"/>
      <c r="E7" s="1567"/>
      <c r="F7" s="1567"/>
      <c r="G7" s="1401"/>
      <c r="H7" s="793" t="s">
        <v>626</v>
      </c>
      <c r="I7" s="187" t="s">
        <v>627</v>
      </c>
      <c r="J7" s="1399"/>
      <c r="K7" s="1411"/>
      <c r="L7" s="1397"/>
      <c r="N7" s="434" t="s">
        <v>1330</v>
      </c>
    </row>
    <row r="8" spans="1:15" ht="27.85" customHeight="1" thickBot="1">
      <c r="A8" s="1450" t="s">
        <v>2125</v>
      </c>
      <c r="B8" s="1451"/>
      <c r="C8" s="1451"/>
      <c r="D8" s="1451"/>
      <c r="E8" s="1451"/>
      <c r="F8" s="1451"/>
      <c r="G8" s="1451"/>
      <c r="H8" s="1451"/>
      <c r="I8" s="1451"/>
      <c r="J8" s="1451"/>
      <c r="K8" s="1451"/>
      <c r="L8" s="357"/>
      <c r="O8" s="1117" t="s">
        <v>2126</v>
      </c>
    </row>
    <row r="9" spans="1:15" ht="27.95" customHeight="1" thickBot="1">
      <c r="A9" s="1437" t="s">
        <v>2127</v>
      </c>
      <c r="B9" s="1438"/>
      <c r="C9" s="1438"/>
      <c r="D9" s="1438"/>
      <c r="E9" s="1438"/>
      <c r="F9" s="1438"/>
      <c r="G9" s="1438"/>
      <c r="H9" s="1438"/>
      <c r="I9" s="1438"/>
      <c r="J9" s="1438"/>
      <c r="K9" s="1438"/>
      <c r="L9" s="1146"/>
      <c r="N9"/>
      <c r="O9" s="1140"/>
    </row>
    <row r="10" spans="1:15" ht="27.95" customHeight="1">
      <c r="A10" s="1481"/>
      <c r="B10" s="1312" t="s">
        <v>2128</v>
      </c>
      <c r="C10" s="122" t="s">
        <v>2129</v>
      </c>
      <c r="D10" s="1067" t="s">
        <v>2130</v>
      </c>
      <c r="E10" s="1068" t="s">
        <v>2131</v>
      </c>
      <c r="F10" s="1069" t="s">
        <v>2132</v>
      </c>
      <c r="G10" s="1069">
        <v>2962.5</v>
      </c>
      <c r="H10" s="166">
        <v>1</v>
      </c>
      <c r="I10" s="1067" t="s">
        <v>633</v>
      </c>
      <c r="J10" s="479">
        <v>63.86</v>
      </c>
      <c r="K10" s="508">
        <f>J10*$K$2*((100-$K$1)/100)</f>
        <v>5747.4</v>
      </c>
      <c r="L10" s="1070"/>
      <c r="N10"/>
      <c r="O10" s="1145" t="s">
        <v>2133</v>
      </c>
    </row>
    <row r="11" spans="1:15" ht="27.95" customHeight="1">
      <c r="A11" s="1482"/>
      <c r="B11" s="1453"/>
      <c r="C11" s="1148" t="s">
        <v>2134</v>
      </c>
      <c r="D11" s="1100" t="s">
        <v>2135</v>
      </c>
      <c r="E11" s="1094" t="s">
        <v>2136</v>
      </c>
      <c r="F11" s="1149" t="s">
        <v>2137</v>
      </c>
      <c r="G11" s="1150">
        <v>3018.75</v>
      </c>
      <c r="H11" s="1099">
        <v>1</v>
      </c>
      <c r="I11" s="1100" t="s">
        <v>633</v>
      </c>
      <c r="J11" s="1101">
        <v>68.3</v>
      </c>
      <c r="K11" s="1102">
        <f>J11*$K$2*((100-$K$1)/100)</f>
        <v>6147</v>
      </c>
      <c r="L11" s="1087"/>
      <c r="N11"/>
      <c r="O11" s="1145" t="s">
        <v>2138</v>
      </c>
    </row>
    <row r="12" spans="1:15" ht="27.95" customHeight="1">
      <c r="A12" s="1482"/>
      <c r="B12" s="1453"/>
      <c r="C12" s="1151" t="s">
        <v>2139</v>
      </c>
      <c r="D12" s="1100" t="s">
        <v>2130</v>
      </c>
      <c r="E12" s="1094" t="s">
        <v>2131</v>
      </c>
      <c r="F12" s="1094" t="s">
        <v>2132</v>
      </c>
      <c r="G12" s="1149">
        <v>3093.75</v>
      </c>
      <c r="H12" s="1099">
        <v>1</v>
      </c>
      <c r="I12" s="1100" t="s">
        <v>633</v>
      </c>
      <c r="J12" s="1101">
        <v>63.86</v>
      </c>
      <c r="K12" s="1102">
        <f>J12*$K$2*((100-$K$1)/100)</f>
        <v>5747.4</v>
      </c>
      <c r="L12" s="1087"/>
      <c r="N12"/>
      <c r="O12" s="1145" t="s">
        <v>2140</v>
      </c>
    </row>
    <row r="13" spans="1:15" ht="27.95" customHeight="1">
      <c r="A13" s="1482"/>
      <c r="B13" s="1453"/>
      <c r="C13" s="1151" t="s">
        <v>2141</v>
      </c>
      <c r="D13" s="1100" t="s">
        <v>2135</v>
      </c>
      <c r="E13" s="1094" t="s">
        <v>2136</v>
      </c>
      <c r="F13" s="1094" t="s">
        <v>2137</v>
      </c>
      <c r="G13" s="1149">
        <v>3150</v>
      </c>
      <c r="H13" s="1099">
        <v>1</v>
      </c>
      <c r="I13" s="1100" t="s">
        <v>633</v>
      </c>
      <c r="J13" s="1101">
        <v>68.3</v>
      </c>
      <c r="K13" s="1102">
        <f>J13*$K$2*((100-$K$1)/100)</f>
        <v>6147</v>
      </c>
      <c r="L13" s="1087"/>
      <c r="N13"/>
      <c r="O13" s="1145" t="s">
        <v>2142</v>
      </c>
    </row>
    <row r="14" spans="1:15" ht="27.95" customHeight="1">
      <c r="A14" s="1482"/>
      <c r="B14" s="1453"/>
      <c r="C14" s="1151" t="s">
        <v>2143</v>
      </c>
      <c r="D14" s="1100" t="s">
        <v>2144</v>
      </c>
      <c r="E14" s="1094" t="s">
        <v>2145</v>
      </c>
      <c r="F14" s="1094" t="s">
        <v>2146</v>
      </c>
      <c r="G14" s="1149">
        <v>3150</v>
      </c>
      <c r="H14" s="1099">
        <v>1</v>
      </c>
      <c r="I14" s="1100" t="s">
        <v>633</v>
      </c>
      <c r="J14" s="1101">
        <v>72.69</v>
      </c>
      <c r="K14" s="1102">
        <f>J14*$K$2*((100-$K$1)/100)</f>
        <v>6542.0999999999995</v>
      </c>
      <c r="L14" s="1087"/>
      <c r="N14"/>
      <c r="O14" s="1145" t="s">
        <v>2147</v>
      </c>
    </row>
    <row r="15" spans="1:15" ht="27.95" customHeight="1">
      <c r="A15" s="1482"/>
      <c r="B15" s="1453"/>
      <c r="C15" s="1148" t="s">
        <v>2148</v>
      </c>
      <c r="D15" s="1100" t="s">
        <v>2130</v>
      </c>
      <c r="E15" s="1094" t="s">
        <v>2131</v>
      </c>
      <c r="F15" s="1094" t="s">
        <v>2132</v>
      </c>
      <c r="G15" s="1150">
        <v>3331.25</v>
      </c>
      <c r="H15" s="1099">
        <v>1</v>
      </c>
      <c r="I15" s="1152" t="s">
        <v>633</v>
      </c>
      <c r="J15" s="1101">
        <v>69.650000000000006</v>
      </c>
      <c r="K15" s="1102">
        <f t="shared" ref="K15:K17" si="0">J15*$K$2*((100-$K$1)/100)</f>
        <v>6268.5000000000009</v>
      </c>
      <c r="L15" s="1087"/>
      <c r="N15" s="436"/>
      <c r="O15" s="1145" t="s">
        <v>2149</v>
      </c>
    </row>
    <row r="16" spans="1:15" ht="27.95" customHeight="1">
      <c r="A16" s="1482"/>
      <c r="B16" s="1453"/>
      <c r="C16" s="1148" t="s">
        <v>2150</v>
      </c>
      <c r="D16" s="1100" t="s">
        <v>2135</v>
      </c>
      <c r="E16" s="1094" t="s">
        <v>2136</v>
      </c>
      <c r="F16" s="1094" t="s">
        <v>2137</v>
      </c>
      <c r="G16" s="1150">
        <v>3406.25</v>
      </c>
      <c r="H16" s="1099">
        <v>1</v>
      </c>
      <c r="I16" s="1152" t="s">
        <v>633</v>
      </c>
      <c r="J16" s="1101">
        <v>73.44</v>
      </c>
      <c r="K16" s="1102">
        <f t="shared" si="0"/>
        <v>6609.5999999999995</v>
      </c>
      <c r="L16" s="1087"/>
      <c r="N16" s="436"/>
      <c r="O16" s="1145" t="s">
        <v>2151</v>
      </c>
    </row>
    <row r="17" spans="1:15" ht="27.95" customHeight="1" thickBot="1">
      <c r="A17" s="1483"/>
      <c r="B17" s="1364"/>
      <c r="C17" s="7" t="s">
        <v>2152</v>
      </c>
      <c r="D17" s="1080" t="s">
        <v>2153</v>
      </c>
      <c r="E17" s="1081" t="s">
        <v>2154</v>
      </c>
      <c r="F17" s="1081" t="s">
        <v>2155</v>
      </c>
      <c r="G17" s="1089">
        <v>5900</v>
      </c>
      <c r="H17" s="168">
        <v>1</v>
      </c>
      <c r="I17" s="1090" t="s">
        <v>2156</v>
      </c>
      <c r="J17" s="480">
        <v>122.98</v>
      </c>
      <c r="K17" s="481">
        <f t="shared" si="0"/>
        <v>11068.2</v>
      </c>
      <c r="L17" s="1091"/>
      <c r="N17" s="436"/>
      <c r="O17" s="1145" t="s">
        <v>2157</v>
      </c>
    </row>
    <row r="18" spans="1:15" ht="27.95" customHeight="1">
      <c r="A18" s="1609"/>
      <c r="B18" s="1538" t="s">
        <v>2158</v>
      </c>
      <c r="C18" s="1147" t="s">
        <v>2159</v>
      </c>
      <c r="D18" s="1072" t="s">
        <v>2160</v>
      </c>
      <c r="E18" s="1076" t="s">
        <v>2136</v>
      </c>
      <c r="F18" s="1076" t="s">
        <v>2161</v>
      </c>
      <c r="G18" s="1077">
        <v>3350</v>
      </c>
      <c r="H18" s="171">
        <v>1</v>
      </c>
      <c r="I18" s="1078" t="s">
        <v>633</v>
      </c>
      <c r="J18" s="373">
        <v>109.53</v>
      </c>
      <c r="K18" s="113">
        <f>J18*$K$2*((100-$K$1)/100)</f>
        <v>9857.7000000000007</v>
      </c>
      <c r="L18" s="1075"/>
      <c r="N18" s="436"/>
      <c r="O18" s="1145" t="s">
        <v>2162</v>
      </c>
    </row>
    <row r="19" spans="1:15" ht="27.95" customHeight="1">
      <c r="A19" s="1609"/>
      <c r="B19" s="1538"/>
      <c r="C19" s="1084"/>
      <c r="D19" s="1079"/>
      <c r="E19" s="1073"/>
      <c r="F19" s="1073"/>
      <c r="G19" s="1085"/>
      <c r="H19" s="859"/>
      <c r="I19" s="1086"/>
      <c r="J19" s="972"/>
      <c r="K19" s="69"/>
      <c r="L19" s="1087"/>
      <c r="N19" s="436"/>
      <c r="O19" s="1145"/>
    </row>
    <row r="20" spans="1:15" ht="27.95" customHeight="1" thickBot="1">
      <c r="A20" s="1610"/>
      <c r="B20" s="1588"/>
      <c r="C20" s="1088"/>
      <c r="D20" s="1080"/>
      <c r="E20" s="1081"/>
      <c r="F20" s="1081"/>
      <c r="G20" s="1089"/>
      <c r="H20" s="168"/>
      <c r="I20" s="1090"/>
      <c r="J20" s="372"/>
      <c r="K20" s="70"/>
      <c r="L20" s="1091"/>
      <c r="N20" s="436"/>
      <c r="O20" s="1145"/>
    </row>
    <row r="21" spans="1:15" ht="27.95" customHeight="1">
      <c r="A21" s="1608"/>
      <c r="B21" s="1312" t="s">
        <v>2163</v>
      </c>
      <c r="C21" s="1092" t="s">
        <v>2164</v>
      </c>
      <c r="D21" s="1072" t="s">
        <v>2165</v>
      </c>
      <c r="E21" s="1076">
        <v>4</v>
      </c>
      <c r="F21" s="1076">
        <v>40</v>
      </c>
      <c r="G21" s="1074">
        <v>3600</v>
      </c>
      <c r="H21" s="171">
        <v>1</v>
      </c>
      <c r="I21" s="1072" t="s">
        <v>2166</v>
      </c>
      <c r="J21" s="373">
        <v>130.26</v>
      </c>
      <c r="K21" s="113">
        <f>J21*$K$2*((100-$K$1)/100)</f>
        <v>11723.4</v>
      </c>
      <c r="L21" s="1075"/>
      <c r="N21"/>
      <c r="O21" s="1145" t="s">
        <v>2167</v>
      </c>
    </row>
    <row r="22" spans="1:15" ht="27.95" customHeight="1">
      <c r="A22" s="1608"/>
      <c r="B22" s="1543"/>
      <c r="C22" s="1092" t="s">
        <v>2168</v>
      </c>
      <c r="D22" s="1072" t="s">
        <v>2169</v>
      </c>
      <c r="E22" s="1076">
        <v>6</v>
      </c>
      <c r="F22" s="1076">
        <v>40</v>
      </c>
      <c r="G22" s="1074">
        <v>3600</v>
      </c>
      <c r="H22" s="171">
        <v>1</v>
      </c>
      <c r="I22" s="1072" t="s">
        <v>2166</v>
      </c>
      <c r="J22" s="373">
        <v>139.25</v>
      </c>
      <c r="K22" s="69">
        <f>J22*$K$2*((100-$K$1)/100)</f>
        <v>12532.5</v>
      </c>
      <c r="L22" s="1075"/>
      <c r="N22"/>
      <c r="O22" s="1145" t="s">
        <v>2170</v>
      </c>
    </row>
    <row r="23" spans="1:15" ht="27.95" customHeight="1" thickBot="1">
      <c r="A23" s="1608"/>
      <c r="B23" s="1611"/>
      <c r="C23" s="1093"/>
      <c r="D23" s="2"/>
      <c r="E23" s="1094"/>
      <c r="F23" s="1076"/>
      <c r="G23" s="1074"/>
      <c r="H23" s="171"/>
      <c r="I23" s="1072"/>
      <c r="J23" s="373"/>
      <c r="K23" s="69"/>
      <c r="L23" s="1075"/>
      <c r="N23"/>
      <c r="O23" s="1145"/>
    </row>
    <row r="24" spans="1:15" ht="27.95" customHeight="1" thickBot="1">
      <c r="A24" s="1496" t="s">
        <v>2171</v>
      </c>
      <c r="B24" s="1382"/>
      <c r="C24" s="1382"/>
      <c r="D24" s="1382"/>
      <c r="E24" s="1382"/>
      <c r="F24" s="1382"/>
      <c r="G24" s="1382"/>
      <c r="H24" s="1382"/>
      <c r="I24" s="1382"/>
      <c r="J24" s="1382"/>
      <c r="K24" s="1382"/>
      <c r="L24" s="1518"/>
      <c r="N24"/>
      <c r="O24" s="1145"/>
    </row>
    <row r="25" spans="1:15" ht="27.95" customHeight="1">
      <c r="A25" s="1606"/>
      <c r="B25" s="1537" t="s">
        <v>2172</v>
      </c>
      <c r="C25" s="1095" t="s">
        <v>2173</v>
      </c>
      <c r="D25" s="1083">
        <v>120</v>
      </c>
      <c r="E25" s="1068">
        <v>9</v>
      </c>
      <c r="F25" s="1068">
        <v>33</v>
      </c>
      <c r="G25" s="1082">
        <v>3300</v>
      </c>
      <c r="H25" s="166">
        <v>1</v>
      </c>
      <c r="I25" s="1083" t="s">
        <v>633</v>
      </c>
      <c r="J25" s="479">
        <v>73.2</v>
      </c>
      <c r="K25" s="508">
        <f>J25*$K$2*((100-$K$1)/100)</f>
        <v>6588</v>
      </c>
      <c r="L25" s="1070"/>
      <c r="N25"/>
      <c r="O25" s="1145" t="s">
        <v>2174</v>
      </c>
    </row>
    <row r="26" spans="1:15" ht="27.95" customHeight="1">
      <c r="A26" s="1607"/>
      <c r="B26" s="1538"/>
      <c r="C26" s="1096"/>
      <c r="D26" s="1097"/>
      <c r="E26" s="1094"/>
      <c r="F26" s="1094"/>
      <c r="G26" s="1098"/>
      <c r="H26" s="1099"/>
      <c r="I26" s="1100"/>
      <c r="J26" s="1101"/>
      <c r="K26" s="1102"/>
      <c r="L26" s="1087"/>
      <c r="N26" s="436"/>
      <c r="O26" s="1145"/>
    </row>
    <row r="27" spans="1:15" ht="27.95" customHeight="1" thickBot="1">
      <c r="A27" s="1608"/>
      <c r="B27" s="1383"/>
      <c r="C27" s="1096"/>
      <c r="D27" s="1097"/>
      <c r="E27" s="1094"/>
      <c r="F27" s="1094"/>
      <c r="G27" s="1098"/>
      <c r="H27" s="1099"/>
      <c r="I27" s="1100"/>
      <c r="J27" s="1101"/>
      <c r="K27" s="1102"/>
      <c r="L27" s="1087"/>
      <c r="N27"/>
      <c r="O27" s="1145"/>
    </row>
    <row r="28" spans="1:15" s="1212" customFormat="1" ht="27.95" customHeight="1" thickBot="1">
      <c r="A28" s="1496" t="s">
        <v>2248</v>
      </c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518"/>
      <c r="N28"/>
      <c r="O28" s="1145"/>
    </row>
    <row r="29" spans="1:15" s="1212" customFormat="1" ht="27.95" customHeight="1">
      <c r="A29" s="1583"/>
      <c r="B29" s="1537" t="s">
        <v>2249</v>
      </c>
      <c r="C29" s="1095" t="s">
        <v>2250</v>
      </c>
      <c r="D29" s="1213" t="s">
        <v>687</v>
      </c>
      <c r="E29" s="1214">
        <v>50</v>
      </c>
      <c r="F29" s="1214">
        <v>50</v>
      </c>
      <c r="G29" s="1215">
        <v>15960</v>
      </c>
      <c r="H29" s="166">
        <v>1</v>
      </c>
      <c r="I29" s="1213" t="s">
        <v>1221</v>
      </c>
      <c r="J29" s="479">
        <v>222.8</v>
      </c>
      <c r="K29" s="508">
        <f>J29*$K$2*((100-$K$1)/100)</f>
        <v>20052</v>
      </c>
      <c r="L29" s="1216"/>
      <c r="N29"/>
      <c r="O29" s="1145" t="s">
        <v>2251</v>
      </c>
    </row>
    <row r="30" spans="1:15" s="1212" customFormat="1" ht="27.95" customHeight="1">
      <c r="A30" s="1584"/>
      <c r="B30" s="1538"/>
      <c r="C30" s="1217"/>
      <c r="D30" s="1218"/>
      <c r="E30" s="1219"/>
      <c r="F30" s="1219"/>
      <c r="G30" s="1220"/>
      <c r="H30" s="1221"/>
      <c r="I30" s="1222"/>
      <c r="J30" s="1223"/>
      <c r="K30" s="1224"/>
      <c r="L30" s="1225"/>
      <c r="N30"/>
      <c r="O30" s="1145"/>
    </row>
    <row r="31" spans="1:15" s="1212" customFormat="1" ht="68.25" customHeight="1" thickBot="1">
      <c r="A31" s="1584"/>
      <c r="B31" s="1538"/>
      <c r="C31" s="1226"/>
      <c r="D31" s="1227"/>
      <c r="E31" s="1228"/>
      <c r="F31" s="1228"/>
      <c r="G31" s="1229"/>
      <c r="H31" s="1230"/>
      <c r="I31" s="1231"/>
      <c r="J31" s="1232"/>
      <c r="K31" s="1233"/>
      <c r="L31" s="1234"/>
      <c r="N31"/>
      <c r="O31" s="1145"/>
    </row>
    <row r="32" spans="1:15" s="1212" customFormat="1" ht="30.75" customHeight="1">
      <c r="A32" s="1585"/>
      <c r="B32" s="1537" t="s">
        <v>2252</v>
      </c>
      <c r="C32" s="1095" t="s">
        <v>2253</v>
      </c>
      <c r="D32" s="1213" t="s">
        <v>2254</v>
      </c>
      <c r="E32" s="1214">
        <v>35</v>
      </c>
      <c r="F32" s="1214">
        <v>35</v>
      </c>
      <c r="G32" s="1215">
        <v>8500</v>
      </c>
      <c r="H32" s="166">
        <v>1</v>
      </c>
      <c r="I32" s="1213" t="s">
        <v>1221</v>
      </c>
      <c r="J32" s="479">
        <v>114.34</v>
      </c>
      <c r="K32" s="508">
        <f>J32*$K$2*((100-$K$1)/100)</f>
        <v>10290.6</v>
      </c>
      <c r="L32" s="1216"/>
      <c r="N32"/>
      <c r="O32" s="1145" t="s">
        <v>2255</v>
      </c>
    </row>
    <row r="33" spans="1:15" s="1212" customFormat="1" ht="33.75" customHeight="1">
      <c r="A33" s="1586"/>
      <c r="B33" s="1538"/>
      <c r="C33" s="1217"/>
      <c r="D33" s="1218"/>
      <c r="E33" s="1219"/>
      <c r="F33" s="1219"/>
      <c r="G33" s="1220"/>
      <c r="H33" s="1221"/>
      <c r="I33" s="1222"/>
      <c r="J33" s="1223"/>
      <c r="K33" s="1224"/>
      <c r="L33" s="1225"/>
      <c r="N33"/>
      <c r="O33" s="1145"/>
    </row>
    <row r="34" spans="1:15" s="1212" customFormat="1" ht="31.5" customHeight="1" thickBot="1">
      <c r="A34" s="1587"/>
      <c r="B34" s="1588"/>
      <c r="C34" s="374"/>
      <c r="D34" s="6"/>
      <c r="E34" s="1235"/>
      <c r="F34" s="1235"/>
      <c r="G34" s="1236"/>
      <c r="H34" s="168"/>
      <c r="I34" s="1237"/>
      <c r="J34" s="480"/>
      <c r="K34" s="481"/>
      <c r="L34" s="1238"/>
      <c r="N34"/>
      <c r="O34" s="1145"/>
    </row>
    <row r="35" spans="1:15" ht="27.95" customHeight="1" thickBot="1">
      <c r="A35" s="1496" t="s">
        <v>2175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518"/>
      <c r="N35"/>
      <c r="O35" s="1145"/>
    </row>
    <row r="36" spans="1:15" ht="37.5" customHeight="1">
      <c r="A36" s="1606"/>
      <c r="B36" s="1537" t="s">
        <v>2176</v>
      </c>
      <c r="C36" s="1095" t="s">
        <v>2177</v>
      </c>
      <c r="D36" s="1083">
        <v>550</v>
      </c>
      <c r="E36" s="1068">
        <v>10</v>
      </c>
      <c r="F36" s="1068">
        <v>300</v>
      </c>
      <c r="G36" s="1074">
        <v>21600</v>
      </c>
      <c r="H36" s="166">
        <v>1</v>
      </c>
      <c r="I36" s="1083" t="s">
        <v>1221</v>
      </c>
      <c r="J36" s="479">
        <v>502.38</v>
      </c>
      <c r="K36" s="508">
        <f>J36*$K$2*((100-$K$1)/100)</f>
        <v>45214.2</v>
      </c>
      <c r="L36" s="1070"/>
      <c r="N36" s="436"/>
      <c r="O36" s="1145" t="s">
        <v>2178</v>
      </c>
    </row>
    <row r="37" spans="1:15" ht="34.6" customHeight="1">
      <c r="A37" s="1607"/>
      <c r="B37" s="1538"/>
      <c r="C37" s="1103" t="s">
        <v>2179</v>
      </c>
      <c r="D37" s="1100">
        <v>1100</v>
      </c>
      <c r="E37" s="1094">
        <v>12</v>
      </c>
      <c r="F37" s="1094">
        <v>420</v>
      </c>
      <c r="G37" s="1098">
        <v>25600</v>
      </c>
      <c r="H37" s="1099">
        <v>1</v>
      </c>
      <c r="I37" s="1100" t="s">
        <v>1221</v>
      </c>
      <c r="J37" s="1101">
        <v>566.82000000000005</v>
      </c>
      <c r="K37" s="1102">
        <f t="shared" ref="K37:K38" si="1">J37*$K$2*((100-$K$1)/100)</f>
        <v>51013.8</v>
      </c>
      <c r="L37" s="1087"/>
      <c r="N37" s="436"/>
      <c r="O37" s="1145" t="s">
        <v>2180</v>
      </c>
    </row>
    <row r="38" spans="1:15" ht="42.1" customHeight="1" thickBot="1">
      <c r="A38" s="1607"/>
      <c r="B38" s="1383"/>
      <c r="C38" s="1104" t="s">
        <v>2181</v>
      </c>
      <c r="D38" s="1100">
        <v>1500</v>
      </c>
      <c r="E38" s="1105">
        <v>11</v>
      </c>
      <c r="F38" s="1105">
        <v>750</v>
      </c>
      <c r="G38" s="1106">
        <v>34300</v>
      </c>
      <c r="H38" s="1107">
        <v>1</v>
      </c>
      <c r="I38" s="1108" t="s">
        <v>1221</v>
      </c>
      <c r="J38" s="1109">
        <v>644.54999999999995</v>
      </c>
      <c r="K38" s="481">
        <f t="shared" si="1"/>
        <v>58009.499999999993</v>
      </c>
      <c r="L38" s="1091"/>
      <c r="N38" s="436"/>
      <c r="O38" s="1145" t="s">
        <v>2182</v>
      </c>
    </row>
    <row r="39" spans="1:15" ht="24.1" customHeight="1">
      <c r="A39" s="1618"/>
      <c r="B39" s="1621" t="s">
        <v>2183</v>
      </c>
      <c r="C39" s="1095" t="s">
        <v>2184</v>
      </c>
      <c r="D39" s="1083">
        <v>370</v>
      </c>
      <c r="E39" s="1068">
        <v>12</v>
      </c>
      <c r="F39" s="1068">
        <v>135</v>
      </c>
      <c r="G39" s="1082">
        <v>8400</v>
      </c>
      <c r="H39" s="166">
        <v>1</v>
      </c>
      <c r="I39" s="1083" t="s">
        <v>1221</v>
      </c>
      <c r="J39" s="479">
        <v>298.81</v>
      </c>
      <c r="K39" s="508">
        <f>J39*$K$2*((100-$K$1)/100)</f>
        <v>26892.9</v>
      </c>
      <c r="L39" s="1070"/>
      <c r="N39" s="436"/>
      <c r="O39" s="1117" t="s">
        <v>2185</v>
      </c>
    </row>
    <row r="40" spans="1:15" ht="24.1" customHeight="1">
      <c r="A40" s="1619"/>
      <c r="B40" s="1538"/>
      <c r="C40" s="1103"/>
      <c r="D40" s="1100"/>
      <c r="E40" s="1094"/>
      <c r="F40" s="1094"/>
      <c r="G40" s="1098"/>
      <c r="H40" s="1099"/>
      <c r="I40" s="1100"/>
      <c r="J40" s="1101"/>
      <c r="K40" s="1102"/>
      <c r="L40" s="1087"/>
    </row>
    <row r="41" spans="1:15" ht="24.1" customHeight="1" thickBot="1">
      <c r="A41" s="1620"/>
      <c r="B41" s="1538"/>
      <c r="C41" s="1104"/>
      <c r="D41" s="1100"/>
      <c r="E41" s="1105"/>
      <c r="F41" s="1105"/>
      <c r="G41" s="1106"/>
      <c r="H41" s="1107"/>
      <c r="I41" s="1108"/>
      <c r="J41" s="1109"/>
      <c r="K41" s="1111"/>
      <c r="L41" s="1112"/>
    </row>
    <row r="42" spans="1:15" ht="24.1" customHeight="1">
      <c r="A42" s="1622"/>
      <c r="B42" s="1537" t="s">
        <v>2186</v>
      </c>
      <c r="C42" s="1095" t="s">
        <v>2187</v>
      </c>
      <c r="D42" s="1083">
        <v>550</v>
      </c>
      <c r="E42" s="1068">
        <v>10</v>
      </c>
      <c r="F42" s="1068">
        <v>165</v>
      </c>
      <c r="G42" s="1082">
        <v>21600</v>
      </c>
      <c r="H42" s="166">
        <v>1</v>
      </c>
      <c r="I42" s="1083" t="s">
        <v>1221</v>
      </c>
      <c r="J42" s="479">
        <v>475.94</v>
      </c>
      <c r="K42" s="508">
        <f>J42*$K$2*((100-$K$1)/100)</f>
        <v>42834.6</v>
      </c>
      <c r="L42" s="1070"/>
      <c r="N42" s="436"/>
      <c r="O42" s="1117" t="s">
        <v>2188</v>
      </c>
    </row>
    <row r="43" spans="1:15" ht="24.1" customHeight="1">
      <c r="A43" s="1623"/>
      <c r="B43" s="1538"/>
      <c r="C43" s="1103" t="s">
        <v>2189</v>
      </c>
      <c r="D43" s="1100">
        <v>550</v>
      </c>
      <c r="E43" s="1094">
        <v>14</v>
      </c>
      <c r="F43" s="1094">
        <v>165</v>
      </c>
      <c r="G43" s="1098">
        <v>21600</v>
      </c>
      <c r="H43" s="1099">
        <v>1</v>
      </c>
      <c r="I43" s="1100" t="s">
        <v>1221</v>
      </c>
      <c r="J43" s="1101">
        <v>521.77</v>
      </c>
      <c r="K43" s="1102">
        <f t="shared" ref="K43:K45" si="2">J43*$K$2*((100-$K$1)/100)</f>
        <v>46959.299999999996</v>
      </c>
      <c r="L43" s="1087"/>
      <c r="N43" s="436"/>
      <c r="O43" s="1117" t="s">
        <v>2190</v>
      </c>
    </row>
    <row r="44" spans="1:15" ht="24.1" customHeight="1">
      <c r="A44" s="1623"/>
      <c r="B44" s="1538"/>
      <c r="C44" s="1113" t="s">
        <v>2191</v>
      </c>
      <c r="D44" s="1108">
        <v>1100</v>
      </c>
      <c r="E44" s="1105">
        <v>12</v>
      </c>
      <c r="F44" s="1105">
        <v>300</v>
      </c>
      <c r="G44" s="1106">
        <v>25600</v>
      </c>
      <c r="H44" s="1107">
        <v>1</v>
      </c>
      <c r="I44" s="1108" t="s">
        <v>1221</v>
      </c>
      <c r="J44" s="1109">
        <v>566.82000000000005</v>
      </c>
      <c r="K44" s="1102">
        <f t="shared" si="2"/>
        <v>51013.8</v>
      </c>
      <c r="L44" s="1112"/>
      <c r="N44" s="436"/>
      <c r="O44" s="1117" t="s">
        <v>2192</v>
      </c>
    </row>
    <row r="45" spans="1:15" ht="24.1" customHeight="1" thickBot="1">
      <c r="A45" s="1623"/>
      <c r="B45" s="1538"/>
      <c r="C45" s="1104" t="s">
        <v>2193</v>
      </c>
      <c r="D45" s="1090">
        <v>1100</v>
      </c>
      <c r="E45" s="1081">
        <v>15</v>
      </c>
      <c r="F45" s="1081">
        <v>370</v>
      </c>
      <c r="G45" s="1089">
        <v>25600</v>
      </c>
      <c r="H45" s="168">
        <v>1</v>
      </c>
      <c r="I45" s="1090" t="s">
        <v>1221</v>
      </c>
      <c r="J45" s="480">
        <v>571.12</v>
      </c>
      <c r="K45" s="481">
        <f t="shared" si="2"/>
        <v>51400.800000000003</v>
      </c>
      <c r="L45" s="1091"/>
      <c r="N45" s="436"/>
      <c r="O45" s="1117" t="s">
        <v>2194</v>
      </c>
    </row>
    <row r="46" spans="1:15" ht="33.75" customHeight="1">
      <c r="A46" s="1612"/>
      <c r="B46" s="1615" t="s">
        <v>2195</v>
      </c>
      <c r="C46" s="1095" t="s">
        <v>2196</v>
      </c>
      <c r="D46" s="1114" t="s">
        <v>2197</v>
      </c>
      <c r="E46" s="1068">
        <v>10</v>
      </c>
      <c r="F46" s="1068">
        <v>230</v>
      </c>
      <c r="G46" s="1068">
        <v>21100</v>
      </c>
      <c r="H46" s="166">
        <v>1</v>
      </c>
      <c r="I46" s="1083" t="s">
        <v>1221</v>
      </c>
      <c r="J46" s="479">
        <v>941.34</v>
      </c>
      <c r="K46" s="508">
        <f>J46*$K$2*((100-$K$1)/100)</f>
        <v>84720.6</v>
      </c>
      <c r="L46" s="1070"/>
      <c r="N46" s="436"/>
      <c r="O46" s="1117" t="s">
        <v>2198</v>
      </c>
    </row>
    <row r="47" spans="1:15" ht="34.6" customHeight="1">
      <c r="A47" s="1613"/>
      <c r="B47" s="1616"/>
      <c r="C47" s="1103" t="s">
        <v>2199</v>
      </c>
      <c r="D47" s="1115" t="s">
        <v>2200</v>
      </c>
      <c r="E47" s="1094">
        <v>12</v>
      </c>
      <c r="F47" s="1094">
        <v>370</v>
      </c>
      <c r="G47" s="1094">
        <v>23350</v>
      </c>
      <c r="H47" s="1099">
        <v>1</v>
      </c>
      <c r="I47" s="1100" t="s">
        <v>1221</v>
      </c>
      <c r="J47" s="1101">
        <v>1003.2</v>
      </c>
      <c r="K47" s="1102">
        <f t="shared" ref="K47:K48" si="3">J47*$K$2*((100-$K$1)/100)</f>
        <v>90288</v>
      </c>
      <c r="L47" s="1087"/>
      <c r="N47" s="436"/>
      <c r="O47" s="1117" t="s">
        <v>2201</v>
      </c>
    </row>
    <row r="48" spans="1:15" ht="32.25" customHeight="1" thickBot="1">
      <c r="A48" s="1614"/>
      <c r="B48" s="1617"/>
      <c r="C48" s="1104" t="s">
        <v>2202</v>
      </c>
      <c r="D48" s="1116" t="s">
        <v>2203</v>
      </c>
      <c r="E48" s="1081">
        <v>15</v>
      </c>
      <c r="F48" s="1081">
        <v>750</v>
      </c>
      <c r="G48" s="1081">
        <v>30400</v>
      </c>
      <c r="H48" s="168">
        <v>1</v>
      </c>
      <c r="I48" s="1080" t="s">
        <v>1221</v>
      </c>
      <c r="J48" s="480">
        <v>1284.0999999999999</v>
      </c>
      <c r="K48" s="1102">
        <f t="shared" si="3"/>
        <v>115568.99999999999</v>
      </c>
      <c r="L48" s="1091"/>
      <c r="N48" s="436"/>
      <c r="O48" s="1117" t="s">
        <v>2204</v>
      </c>
    </row>
    <row r="49" spans="1:15" ht="22.85" customHeight="1">
      <c r="A49" s="1110"/>
      <c r="C49" s="1141"/>
      <c r="D49" s="1110"/>
      <c r="I49" s="1142"/>
      <c r="J49" s="1143"/>
      <c r="K49" s="1144"/>
      <c r="N49" s="436"/>
    </row>
    <row r="50" spans="1:15" ht="24.1" customHeight="1">
      <c r="B50" s="1121" t="s">
        <v>2205</v>
      </c>
    </row>
    <row r="51" spans="1:15" ht="24.1" customHeight="1">
      <c r="A51"/>
      <c r="B51" s="1122" t="s">
        <v>2206</v>
      </c>
      <c r="C51"/>
      <c r="D51"/>
      <c r="E51"/>
      <c r="F51"/>
      <c r="G51"/>
      <c r="H51"/>
      <c r="I51"/>
      <c r="J51"/>
      <c r="K51"/>
      <c r="L51"/>
      <c r="M51"/>
      <c r="N51"/>
      <c r="O51" s="1140"/>
    </row>
    <row r="52" spans="1:15" ht="24.1" customHeight="1">
      <c r="A52"/>
      <c r="B52" s="1123" t="s">
        <v>2207</v>
      </c>
      <c r="C52"/>
      <c r="D52"/>
      <c r="E52"/>
      <c r="F52"/>
      <c r="G52"/>
      <c r="H52"/>
      <c r="I52"/>
      <c r="J52"/>
      <c r="K52"/>
      <c r="L52"/>
      <c r="M52"/>
      <c r="N52"/>
      <c r="O52" s="1140"/>
    </row>
    <row r="53" spans="1:15" ht="24.1" customHeight="1">
      <c r="A53"/>
      <c r="B53" s="1124" t="s">
        <v>1511</v>
      </c>
      <c r="C53" s="1125" t="s">
        <v>2208</v>
      </c>
      <c r="D53" s="1125"/>
      <c r="E53" s="1125"/>
      <c r="F53" s="1125"/>
      <c r="G53" s="1125"/>
      <c r="H53" s="1125"/>
      <c r="I53" s="1125"/>
      <c r="J53" s="1125"/>
      <c r="K53" s="1125"/>
      <c r="L53" s="1125"/>
      <c r="M53"/>
      <c r="N53"/>
      <c r="O53" s="1140"/>
    </row>
    <row r="54" spans="1:15" ht="24.1" customHeight="1">
      <c r="A54"/>
      <c r="B54" s="1126" t="s">
        <v>2209</v>
      </c>
      <c r="C54" s="1127" t="s">
        <v>2210</v>
      </c>
      <c r="D54" s="1127"/>
      <c r="E54" s="1128" t="s">
        <v>1511</v>
      </c>
      <c r="F54" s="1127" t="s">
        <v>2211</v>
      </c>
      <c r="G54" s="1126" t="s">
        <v>2212</v>
      </c>
      <c r="H54" s="1127" t="s">
        <v>2213</v>
      </c>
      <c r="I54" s="1127"/>
      <c r="J54" s="1129"/>
      <c r="K54" s="1129"/>
      <c r="L54" s="1127"/>
      <c r="M54"/>
      <c r="N54"/>
      <c r="O54" s="1140"/>
    </row>
    <row r="55" spans="1:15" ht="24.1" customHeight="1">
      <c r="A55"/>
      <c r="B55" s="1126" t="s">
        <v>2214</v>
      </c>
      <c r="C55" s="1127" t="s">
        <v>2215</v>
      </c>
      <c r="D55" s="1127"/>
      <c r="E55" s="1130"/>
      <c r="F55" s="1127"/>
      <c r="G55" s="1126" t="s">
        <v>2216</v>
      </c>
      <c r="H55" s="1127" t="s">
        <v>2217</v>
      </c>
      <c r="I55" s="1127"/>
      <c r="J55" s="1129"/>
      <c r="K55" s="1129"/>
      <c r="L55" s="1127"/>
      <c r="M55"/>
      <c r="N55"/>
      <c r="O55" s="1140"/>
    </row>
    <row r="56" spans="1:15" ht="24.1" customHeight="1">
      <c r="A56"/>
      <c r="B56" s="1131" t="s">
        <v>2218</v>
      </c>
      <c r="C56" s="1127" t="s">
        <v>2219</v>
      </c>
      <c r="D56" s="1127"/>
      <c r="E56" s="1130"/>
      <c r="F56" s="1127"/>
      <c r="G56" s="1127"/>
      <c r="H56" s="1127"/>
      <c r="I56" s="1127"/>
      <c r="J56" s="1129"/>
      <c r="K56" s="1129"/>
      <c r="L56" s="1127"/>
      <c r="M56"/>
      <c r="N56"/>
      <c r="O56" s="1140"/>
    </row>
    <row r="57" spans="1:15" ht="24.1" customHeight="1">
      <c r="A57"/>
      <c r="B57" s="1132">
        <v>130</v>
      </c>
      <c r="C57" s="1127" t="s">
        <v>2220</v>
      </c>
      <c r="D57" s="1127"/>
      <c r="E57" s="1133">
        <v>180</v>
      </c>
      <c r="F57" s="1127"/>
      <c r="G57" s="1127"/>
      <c r="H57" s="1127"/>
      <c r="I57" s="1127"/>
      <c r="J57" s="1129"/>
      <c r="K57" s="1129"/>
      <c r="L57" s="1127"/>
      <c r="M57"/>
      <c r="N57"/>
      <c r="O57" s="1140"/>
    </row>
    <row r="58" spans="1:15" ht="24.1" customHeight="1">
      <c r="A58"/>
      <c r="B58" s="1134" t="s">
        <v>2221</v>
      </c>
      <c r="C58" s="1135" t="s">
        <v>2222</v>
      </c>
      <c r="D58" s="1135"/>
      <c r="E58" s="1136"/>
      <c r="F58" s="1135"/>
      <c r="G58" s="1135"/>
      <c r="H58" s="1135"/>
      <c r="I58" s="1135"/>
      <c r="J58" s="1137"/>
      <c r="K58" s="1137"/>
      <c r="L58" s="1135"/>
      <c r="M58"/>
      <c r="N58"/>
      <c r="O58" s="1140"/>
    </row>
    <row r="59" spans="1:15" ht="24.1" customHeight="1">
      <c r="A59"/>
      <c r="B59"/>
      <c r="C59"/>
      <c r="D59"/>
      <c r="E59" s="1071"/>
      <c r="F59"/>
      <c r="G59"/>
      <c r="H59"/>
      <c r="I59"/>
      <c r="J59" s="51"/>
      <c r="L59"/>
      <c r="M59"/>
      <c r="N59"/>
      <c r="O59" s="1140"/>
    </row>
    <row r="60" spans="1:15" ht="24.1" customHeight="1">
      <c r="A60"/>
      <c r="B60" s="1122" t="s">
        <v>2223</v>
      </c>
      <c r="C60"/>
      <c r="D60"/>
      <c r="E60" s="1071"/>
      <c r="F60"/>
      <c r="G60"/>
      <c r="H60"/>
      <c r="I60"/>
      <c r="J60" s="51"/>
      <c r="L60"/>
      <c r="M60"/>
      <c r="N60"/>
      <c r="O60" s="1140"/>
    </row>
    <row r="61" spans="1:15" ht="24.1" customHeight="1">
      <c r="A61"/>
      <c r="B61" s="1123" t="s">
        <v>2224</v>
      </c>
      <c r="C61"/>
      <c r="D61"/>
      <c r="E61" s="1071"/>
      <c r="F61"/>
      <c r="G61"/>
      <c r="H61"/>
      <c r="I61"/>
      <c r="J61" s="51"/>
      <c r="L61"/>
      <c r="M61"/>
      <c r="N61"/>
      <c r="O61" s="1140"/>
    </row>
    <row r="62" spans="1:15" ht="24.1" customHeight="1">
      <c r="A62"/>
      <c r="B62" s="1124" t="s">
        <v>1511</v>
      </c>
      <c r="C62" s="1125" t="s">
        <v>2208</v>
      </c>
      <c r="D62" s="1125"/>
      <c r="E62" s="1138"/>
      <c r="F62" s="1125"/>
      <c r="G62" s="1125"/>
      <c r="H62" s="1125"/>
      <c r="I62" s="1125"/>
      <c r="J62" s="1139"/>
      <c r="K62" s="1139"/>
      <c r="L62" s="1125"/>
      <c r="M62"/>
      <c r="N62"/>
      <c r="O62" s="1140"/>
    </row>
    <row r="63" spans="1:15" ht="24.1" customHeight="1">
      <c r="A63"/>
      <c r="B63" s="1126" t="s">
        <v>2209</v>
      </c>
      <c r="C63" s="1127" t="s">
        <v>2210</v>
      </c>
      <c r="D63" s="1127"/>
      <c r="E63" s="1128" t="s">
        <v>1511</v>
      </c>
      <c r="F63" s="1127" t="s">
        <v>2211</v>
      </c>
      <c r="G63" s="1126" t="s">
        <v>2212</v>
      </c>
      <c r="H63" s="1127" t="s">
        <v>2213</v>
      </c>
      <c r="I63" s="1127"/>
      <c r="J63" s="1129"/>
      <c r="K63" s="1129"/>
      <c r="L63" s="1127"/>
      <c r="M63"/>
      <c r="N63"/>
      <c r="O63" s="1140"/>
    </row>
    <row r="64" spans="1:15" ht="24.1" customHeight="1">
      <c r="A64"/>
      <c r="B64" s="1126" t="s">
        <v>2214</v>
      </c>
      <c r="C64" s="1127" t="s">
        <v>2215</v>
      </c>
      <c r="D64" s="1127"/>
      <c r="E64" s="1130"/>
      <c r="F64" s="1127"/>
      <c r="G64" s="1126" t="s">
        <v>2216</v>
      </c>
      <c r="H64" s="1127" t="s">
        <v>2217</v>
      </c>
      <c r="I64" s="1127"/>
      <c r="J64" s="1129"/>
      <c r="K64" s="1129"/>
      <c r="L64" s="1127"/>
      <c r="M64"/>
      <c r="N64"/>
      <c r="O64" s="1140"/>
    </row>
    <row r="65" spans="1:15" ht="24.1" customHeight="1">
      <c r="A65"/>
      <c r="B65" s="1131" t="s">
        <v>2225</v>
      </c>
      <c r="C65" s="1127" t="s">
        <v>2219</v>
      </c>
      <c r="D65" s="1127"/>
      <c r="E65" s="1130"/>
      <c r="F65" s="1127"/>
      <c r="G65" s="1131" t="s">
        <v>2226</v>
      </c>
      <c r="H65" s="1127" t="s">
        <v>2227</v>
      </c>
      <c r="I65" s="1127"/>
      <c r="J65" s="1129"/>
      <c r="K65" s="1129"/>
      <c r="L65" s="1127"/>
      <c r="M65"/>
      <c r="N65"/>
      <c r="O65" s="1140"/>
    </row>
    <row r="66" spans="1:15" ht="24.1" customHeight="1">
      <c r="A66"/>
      <c r="B66" s="1132">
        <v>380</v>
      </c>
      <c r="C66" s="1127" t="s">
        <v>2228</v>
      </c>
      <c r="D66" s="1127"/>
      <c r="E66" s="1133">
        <v>220</v>
      </c>
      <c r="F66" s="1127" t="s">
        <v>2229</v>
      </c>
      <c r="G66" s="1127"/>
      <c r="H66" s="1127"/>
      <c r="I66" s="1127"/>
      <c r="J66" s="1127"/>
      <c r="K66" s="1129"/>
      <c r="L66" s="1127"/>
      <c r="M66"/>
      <c r="N66"/>
      <c r="O66" s="1140"/>
    </row>
    <row r="67" spans="1:15" ht="24.1" customHeight="1">
      <c r="A67"/>
      <c r="B67" s="1134" t="s">
        <v>2221</v>
      </c>
      <c r="C67" s="1135" t="s">
        <v>2222</v>
      </c>
      <c r="D67" s="1135"/>
      <c r="E67" s="1135"/>
      <c r="F67" s="1135"/>
      <c r="G67" s="1135"/>
      <c r="H67" s="1135"/>
      <c r="I67" s="1135"/>
      <c r="J67" s="1135"/>
      <c r="K67" s="1137"/>
      <c r="L67" s="1135"/>
      <c r="M67"/>
      <c r="N67"/>
      <c r="O67" s="1140"/>
    </row>
    <row r="68" spans="1:15" ht="24.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 s="1140"/>
    </row>
    <row r="69" spans="1:15" ht="24.1" customHeight="1">
      <c r="A69" s="1212"/>
      <c r="B69" s="1122" t="s">
        <v>2248</v>
      </c>
      <c r="C69" s="1239"/>
      <c r="E69" s="1240"/>
      <c r="F69" s="1240"/>
      <c r="G69" s="1240"/>
      <c r="I69" s="1241"/>
      <c r="J69" s="1242"/>
      <c r="L69" s="1243"/>
    </row>
    <row r="70" spans="1:15" ht="24.1" customHeight="1">
      <c r="A70" s="1212"/>
      <c r="B70" s="1123" t="s">
        <v>2250</v>
      </c>
      <c r="C70" s="1239"/>
      <c r="E70" s="1240"/>
      <c r="F70" s="1240"/>
      <c r="G70" s="1240"/>
      <c r="I70" s="1241"/>
      <c r="J70" s="1242"/>
      <c r="L70" s="1243"/>
    </row>
    <row r="71" spans="1:15" ht="24.1" customHeight="1">
      <c r="A71" s="1212"/>
      <c r="B71" s="1124" t="s">
        <v>2214</v>
      </c>
      <c r="C71" s="1125" t="s">
        <v>2215</v>
      </c>
      <c r="D71" s="1125"/>
      <c r="E71" s="1138"/>
      <c r="F71" s="1125"/>
      <c r="G71" s="1125"/>
      <c r="H71" s="1125"/>
      <c r="I71" s="1125"/>
      <c r="J71" s="1139"/>
      <c r="K71" s="1139"/>
      <c r="L71" s="1125"/>
    </row>
    <row r="72" spans="1:15" ht="24.1" customHeight="1">
      <c r="A72" s="1212"/>
      <c r="B72" s="1126" t="s">
        <v>1511</v>
      </c>
      <c r="C72" s="1127" t="s">
        <v>2208</v>
      </c>
      <c r="D72" s="1127"/>
      <c r="E72" s="1128"/>
      <c r="F72" s="1127"/>
      <c r="G72" s="1126"/>
      <c r="H72" s="1127"/>
      <c r="I72" s="1127"/>
      <c r="J72" s="1129"/>
      <c r="K72" s="1129"/>
      <c r="L72" s="1127"/>
    </row>
    <row r="73" spans="1:15" ht="24.1" customHeight="1">
      <c r="A73" s="1212"/>
      <c r="B73" s="1126" t="s">
        <v>2256</v>
      </c>
      <c r="C73" s="1127" t="s">
        <v>2257</v>
      </c>
      <c r="D73" s="1127"/>
      <c r="E73" s="1130"/>
      <c r="F73" s="1127"/>
      <c r="G73" s="1126"/>
      <c r="H73" s="1127"/>
      <c r="I73" s="1127"/>
      <c r="J73" s="1129"/>
      <c r="K73" s="1129"/>
      <c r="L73" s="1127"/>
    </row>
    <row r="74" spans="1:15" ht="24.1" customHeight="1">
      <c r="A74" s="1212"/>
      <c r="B74" s="1131" t="s">
        <v>2258</v>
      </c>
      <c r="C74" s="1127" t="s">
        <v>2259</v>
      </c>
      <c r="D74" s="1127"/>
      <c r="E74" s="1130"/>
      <c r="F74" s="1127"/>
      <c r="G74" s="1131"/>
      <c r="H74" s="1127"/>
      <c r="I74" s="1127"/>
      <c r="J74" s="1129"/>
      <c r="K74" s="1129"/>
      <c r="L74" s="1127"/>
    </row>
    <row r="75" spans="1:15" ht="24.1" customHeight="1">
      <c r="A75" s="1212"/>
      <c r="B75" s="1132">
        <v>750</v>
      </c>
      <c r="C75" s="1127" t="s">
        <v>2260</v>
      </c>
      <c r="D75" s="1127"/>
      <c r="E75" s="1133"/>
      <c r="F75" s="1127"/>
      <c r="G75" s="1127"/>
      <c r="H75" s="1127"/>
      <c r="I75" s="1127"/>
      <c r="J75" s="1127"/>
      <c r="K75" s="1129"/>
      <c r="L75" s="1127"/>
    </row>
    <row r="76" spans="1:15" ht="24.1" customHeight="1"/>
    <row r="77" spans="1:15" ht="24.1" customHeight="1"/>
    <row r="78" spans="1:15" ht="24.1" customHeight="1"/>
    <row r="79" spans="1:15" ht="24.1" customHeight="1"/>
    <row r="80" spans="1:15" ht="24.1" customHeight="1"/>
    <row r="81" ht="24.1" customHeight="1"/>
    <row r="82" ht="24.1" customHeight="1"/>
    <row r="83" ht="24.1" customHeight="1"/>
    <row r="84" ht="24.1" customHeight="1"/>
    <row r="85" ht="24.1" customHeight="1"/>
    <row r="86" ht="24.1" customHeight="1"/>
    <row r="87" ht="24.1" customHeight="1"/>
    <row r="88" ht="24.1" customHeight="1"/>
    <row r="89" ht="24.1" customHeight="1"/>
    <row r="90" ht="24.1" customHeight="1"/>
    <row r="91" ht="24.1" customHeight="1"/>
    <row r="92" ht="24.1" customHeight="1"/>
    <row r="93" ht="24.1" customHeight="1"/>
    <row r="94" ht="24.1" customHeight="1"/>
    <row r="95" ht="24.1" customHeight="1"/>
    <row r="96" ht="24.1" customHeight="1"/>
    <row r="97" ht="24.1" customHeight="1"/>
    <row r="98" ht="24.1" customHeight="1"/>
    <row r="99" ht="24.1" customHeight="1"/>
    <row r="100" ht="24.1" customHeight="1"/>
    <row r="101" ht="24.1" customHeight="1"/>
    <row r="102" ht="24.1" customHeight="1"/>
    <row r="103" ht="24.1" customHeight="1"/>
    <row r="104" ht="24.1" customHeight="1"/>
    <row r="105" ht="24.1" customHeight="1"/>
    <row r="106" ht="24.1" customHeight="1"/>
    <row r="107" ht="24.1" customHeight="1"/>
    <row r="108" ht="24.1" customHeight="1"/>
    <row r="109" ht="24.1" customHeight="1"/>
    <row r="110" ht="24.1" customHeight="1"/>
    <row r="111" ht="24.1" customHeight="1"/>
    <row r="112" ht="24.1" customHeight="1"/>
    <row r="113" ht="24.1" customHeight="1"/>
    <row r="114" ht="24.1" customHeight="1"/>
    <row r="115" ht="24.1" customHeight="1"/>
    <row r="116" ht="24.1" customHeight="1"/>
    <row r="117" ht="24.1" customHeight="1"/>
    <row r="118" ht="24.1" customHeight="1"/>
    <row r="119" ht="24.1" customHeight="1"/>
    <row r="120" ht="24.1" customHeight="1"/>
    <row r="121" ht="24.1" customHeight="1"/>
    <row r="122" ht="24.1" customHeight="1"/>
    <row r="123" ht="24.1" customHeight="1"/>
    <row r="124" ht="24.1" customHeight="1"/>
    <row r="125" ht="24.1" customHeight="1"/>
    <row r="126" ht="24.1" customHeight="1"/>
    <row r="127" ht="24.1" customHeight="1"/>
    <row r="128" ht="24.1" customHeight="1"/>
    <row r="129" ht="24.1" customHeight="1"/>
    <row r="130" ht="24.1" customHeight="1"/>
    <row r="131" ht="24.1" customHeight="1"/>
    <row r="132" ht="24.1" customHeight="1"/>
    <row r="133" ht="24.1" customHeight="1"/>
    <row r="134" ht="24.1" customHeight="1"/>
    <row r="135" ht="24.1" customHeight="1"/>
    <row r="136" ht="24.1" customHeight="1"/>
    <row r="137" ht="24.1" customHeight="1"/>
    <row r="138" ht="24.1" customHeight="1"/>
    <row r="139" ht="24.1" customHeight="1"/>
    <row r="140" ht="24.1" customHeight="1"/>
    <row r="141" ht="24.1" customHeight="1"/>
    <row r="142" ht="24.1" customHeight="1"/>
    <row r="143" ht="24.1" customHeight="1"/>
    <row r="144" ht="24.1" customHeight="1"/>
    <row r="145" ht="24.1" customHeight="1"/>
    <row r="146" ht="24.1" customHeight="1"/>
    <row r="147" ht="24.1" customHeight="1"/>
    <row r="148" ht="24.1" customHeight="1"/>
    <row r="149" ht="24.1" customHeight="1"/>
    <row r="150" ht="24.1" customHeight="1"/>
    <row r="151" ht="24.1" customHeight="1"/>
    <row r="152" ht="24.1" customHeight="1"/>
    <row r="153" ht="24.1" customHeight="1"/>
    <row r="154" ht="24.1" customHeight="1"/>
    <row r="155" ht="24.1" customHeight="1"/>
    <row r="156" ht="24.1" customHeight="1"/>
    <row r="157" ht="24.1" customHeight="1"/>
    <row r="158" ht="24.1" customHeight="1"/>
    <row r="159" ht="24.1" customHeight="1"/>
    <row r="160" ht="24.1" customHeight="1"/>
    <row r="161" ht="24.1" customHeight="1"/>
    <row r="162" ht="24.1" customHeight="1"/>
    <row r="163" ht="24.1" customHeight="1"/>
    <row r="164" ht="24.1" customHeight="1"/>
    <row r="165" ht="24.1" customHeight="1"/>
    <row r="166" ht="24.1" customHeight="1"/>
    <row r="167" ht="24.1" customHeight="1"/>
    <row r="168" ht="24.1" customHeight="1"/>
    <row r="169" ht="24.1" customHeight="1"/>
    <row r="170" ht="24.1" customHeight="1"/>
    <row r="171" ht="24.1" customHeight="1"/>
    <row r="172" ht="24.1" customHeight="1"/>
    <row r="173" ht="24.1" customHeight="1"/>
    <row r="174" ht="24.1" customHeight="1"/>
    <row r="175" ht="24.1" customHeight="1"/>
    <row r="176" ht="24.1" customHeight="1"/>
    <row r="177" ht="24.1" customHeight="1"/>
    <row r="178" ht="24.1" customHeight="1"/>
    <row r="179" ht="24.1" customHeight="1"/>
    <row r="180" ht="24.1" customHeight="1"/>
    <row r="181" ht="24.1" customHeight="1"/>
    <row r="182" ht="24.1" customHeight="1"/>
    <row r="183" ht="24.1" customHeight="1"/>
    <row r="184" ht="24.1" customHeight="1"/>
    <row r="185" ht="24.1" customHeight="1"/>
    <row r="186" ht="24.1" customHeight="1"/>
    <row r="187" ht="24.1" customHeight="1"/>
    <row r="188" ht="24.1" customHeight="1"/>
    <row r="189" ht="24.1" customHeight="1"/>
    <row r="190" ht="24.1" customHeight="1"/>
    <row r="191" ht="24.1" customHeight="1"/>
    <row r="192" ht="24.1" customHeight="1"/>
    <row r="193" ht="24.1" customHeight="1"/>
    <row r="194" ht="24.1" customHeight="1"/>
    <row r="195" ht="24.1" customHeight="1"/>
    <row r="196" ht="24.1" customHeight="1"/>
    <row r="197" ht="24.1" customHeight="1"/>
    <row r="198" ht="24.1" customHeight="1"/>
    <row r="199" ht="24.1" customHeight="1"/>
    <row r="200" ht="24.1" customHeight="1"/>
    <row r="201" ht="24.1" customHeight="1"/>
    <row r="202" ht="24.1" customHeight="1"/>
    <row r="203" ht="24.1" customHeight="1"/>
    <row r="204" ht="24.1" customHeight="1"/>
    <row r="205" ht="24.1" customHeight="1"/>
    <row r="206" ht="24.1" customHeight="1"/>
    <row r="207" ht="24.1" customHeight="1"/>
    <row r="208" ht="24.1" customHeight="1"/>
    <row r="209" ht="24.1" customHeight="1"/>
    <row r="210" ht="24.1" customHeight="1"/>
    <row r="211" ht="24.1" customHeight="1"/>
    <row r="212" ht="24.1" customHeight="1"/>
    <row r="213" ht="24.1" customHeight="1"/>
    <row r="214" ht="24.1" customHeight="1"/>
    <row r="215" ht="24.1" customHeight="1"/>
    <row r="216" ht="24.1" customHeight="1"/>
    <row r="217" ht="24.1" customHeight="1"/>
    <row r="218" ht="24.1" customHeight="1"/>
    <row r="219" ht="24.1" customHeight="1"/>
    <row r="220" ht="24.1" customHeight="1"/>
    <row r="221" ht="24.1" customHeight="1"/>
    <row r="222" ht="24.1" customHeight="1"/>
    <row r="223" ht="24.1" customHeight="1"/>
    <row r="224" ht="24.1" customHeight="1"/>
    <row r="225" ht="24.1" customHeight="1"/>
    <row r="226" ht="24.1" customHeight="1"/>
    <row r="227" ht="24.1" customHeight="1"/>
    <row r="228" ht="24.1" customHeight="1"/>
    <row r="229" ht="24.1" customHeight="1"/>
    <row r="230" ht="24.1" customHeight="1"/>
    <row r="231" ht="24.1" customHeight="1"/>
    <row r="232" ht="24.1" customHeight="1"/>
    <row r="233" ht="24.1" customHeight="1"/>
    <row r="234" ht="24.1" customHeight="1"/>
    <row r="235" ht="24.1" customHeight="1"/>
    <row r="236" ht="24.1" customHeight="1"/>
    <row r="237" ht="24.1" customHeight="1"/>
    <row r="238" ht="24.1" customHeight="1"/>
    <row r="239" ht="24.1" customHeight="1"/>
    <row r="240" ht="24.1" customHeight="1"/>
    <row r="241" ht="24.1" customHeight="1"/>
    <row r="242" ht="24.1" customHeight="1"/>
    <row r="243" ht="24.1" customHeight="1"/>
    <row r="244" ht="24.1" customHeight="1"/>
    <row r="245" ht="24.1" customHeight="1"/>
    <row r="246" ht="24.1" customHeight="1"/>
    <row r="247" ht="24.1" customHeight="1"/>
    <row r="248" ht="24.1" customHeight="1"/>
    <row r="249" ht="24.1" customHeight="1"/>
    <row r="250" ht="24.1" customHeight="1"/>
    <row r="251" ht="24.1" customHeight="1"/>
    <row r="252" ht="24.1" customHeight="1"/>
    <row r="253" ht="24.1" customHeight="1"/>
    <row r="254" ht="24.1" customHeight="1"/>
    <row r="255" ht="24.1" customHeight="1"/>
    <row r="256" ht="24.1" customHeight="1"/>
    <row r="257" ht="24.1" customHeight="1"/>
    <row r="258" ht="24.1" customHeight="1"/>
    <row r="259" ht="24.1" customHeight="1"/>
    <row r="260" ht="24.1" customHeight="1"/>
    <row r="261" ht="24.1" customHeight="1"/>
    <row r="262" ht="24.1" customHeight="1"/>
    <row r="263" ht="24.1" customHeight="1"/>
    <row r="264" ht="24.1" customHeight="1"/>
    <row r="265" ht="24.1" customHeight="1"/>
    <row r="266" ht="24.1" customHeight="1"/>
    <row r="267" ht="24.1" customHeight="1"/>
    <row r="268" ht="24.1" customHeight="1"/>
    <row r="269" ht="24.1" customHeight="1"/>
    <row r="270" ht="24.1" customHeight="1"/>
    <row r="271" ht="24.1" customHeight="1"/>
    <row r="272" ht="24.1" customHeight="1"/>
    <row r="273" ht="24.1" customHeight="1"/>
    <row r="274" ht="24.1" customHeight="1"/>
    <row r="275" ht="24.1" customHeight="1"/>
    <row r="276" ht="24.1" customHeight="1"/>
    <row r="277" ht="24.1" customHeight="1"/>
    <row r="278" ht="24.1" customHeight="1"/>
    <row r="279" ht="24.1" customHeight="1"/>
    <row r="280" ht="24.1" customHeight="1"/>
    <row r="281" ht="24.1" customHeight="1"/>
    <row r="282" ht="24.1" customHeight="1"/>
    <row r="283" ht="24.1" customHeight="1"/>
    <row r="284" ht="24.1" customHeight="1"/>
    <row r="285" ht="24.1" customHeight="1"/>
    <row r="286" ht="24.1" customHeight="1"/>
    <row r="287" ht="24.1" customHeight="1"/>
    <row r="288" ht="24.1" customHeight="1"/>
    <row r="289" ht="24.1" customHeight="1"/>
    <row r="290" ht="24.1" customHeight="1"/>
    <row r="291" ht="24.1" customHeight="1"/>
    <row r="292" ht="24.1" customHeight="1"/>
    <row r="293" ht="24.1" customHeight="1"/>
    <row r="294" ht="24.1" customHeight="1"/>
    <row r="295" ht="24.1" customHeight="1"/>
    <row r="296" ht="24.1" customHeight="1"/>
    <row r="297" ht="24.1" customHeight="1"/>
    <row r="298" ht="24.1" customHeight="1"/>
    <row r="299" ht="24.1" customHeight="1"/>
    <row r="300" ht="24.1" customHeight="1"/>
    <row r="301" ht="24.1" customHeight="1"/>
    <row r="302" ht="24.1" customHeight="1"/>
    <row r="303" ht="24.1" customHeight="1"/>
    <row r="304" ht="24.1" customHeight="1"/>
    <row r="305" ht="24.1" customHeight="1"/>
    <row r="306" ht="24.1" customHeight="1"/>
    <row r="307" ht="24.1" customHeight="1"/>
    <row r="308" ht="24.1" customHeight="1"/>
    <row r="309" ht="24.1" customHeight="1"/>
    <row r="310" ht="24.1" customHeight="1"/>
    <row r="311" ht="24.1" customHeight="1"/>
    <row r="312" ht="24.1" customHeight="1"/>
    <row r="313" ht="24.1" customHeight="1"/>
    <row r="314" ht="24.1" customHeight="1"/>
    <row r="315" ht="24.1" customHeight="1"/>
    <row r="316" ht="24.1" customHeight="1"/>
    <row r="317" ht="24.1" customHeight="1"/>
    <row r="318" ht="24.1" customHeight="1"/>
    <row r="319" ht="24.1" customHeight="1"/>
    <row r="320" ht="24.1" customHeight="1"/>
    <row r="321" ht="24.1" customHeight="1"/>
    <row r="322" ht="24.1" customHeight="1"/>
    <row r="323" ht="24.1" customHeight="1"/>
    <row r="324" ht="24.1" customHeight="1"/>
    <row r="325" ht="24.1" customHeight="1"/>
    <row r="326" ht="24.1" customHeight="1"/>
    <row r="327" ht="24.1" customHeight="1"/>
    <row r="328" ht="24.1" customHeight="1"/>
    <row r="329" ht="24.1" customHeight="1"/>
    <row r="330" ht="24.1" customHeight="1"/>
    <row r="331" ht="24.1" customHeight="1"/>
    <row r="332" ht="24.1" customHeight="1"/>
    <row r="333" ht="24.1" customHeight="1"/>
    <row r="334" ht="24.1" customHeight="1"/>
    <row r="335" ht="24.1" customHeight="1"/>
    <row r="336" ht="24.1" customHeight="1"/>
    <row r="337" ht="24.1" customHeight="1"/>
    <row r="338" ht="24.1" customHeight="1"/>
    <row r="339" ht="24.1" customHeight="1"/>
    <row r="340" ht="24.1" customHeight="1"/>
  </sheetData>
  <mergeCells count="47">
    <mergeCell ref="A46:A48"/>
    <mergeCell ref="B46:B48"/>
    <mergeCell ref="A35:L35"/>
    <mergeCell ref="A36:A38"/>
    <mergeCell ref="B36:B38"/>
    <mergeCell ref="A39:A41"/>
    <mergeCell ref="B39:B41"/>
    <mergeCell ref="A42:A45"/>
    <mergeCell ref="B42:B45"/>
    <mergeCell ref="K1:L1"/>
    <mergeCell ref="F2:J2"/>
    <mergeCell ref="F3:J3"/>
    <mergeCell ref="A25:A27"/>
    <mergeCell ref="B25:B27"/>
    <mergeCell ref="K6:K7"/>
    <mergeCell ref="L6:L7"/>
    <mergeCell ref="A8:K8"/>
    <mergeCell ref="A9:K9"/>
    <mergeCell ref="A10:A17"/>
    <mergeCell ref="B10:B17"/>
    <mergeCell ref="A18:A20"/>
    <mergeCell ref="B18:B20"/>
    <mergeCell ref="A21:A23"/>
    <mergeCell ref="B21:B23"/>
    <mergeCell ref="A24:L24"/>
    <mergeCell ref="F6:F7"/>
    <mergeCell ref="G6:G7"/>
    <mergeCell ref="H6:I6"/>
    <mergeCell ref="J6:J7"/>
    <mergeCell ref="A1:A5"/>
    <mergeCell ref="B1:E5"/>
    <mergeCell ref="F1:J1"/>
    <mergeCell ref="A6:A7"/>
    <mergeCell ref="B6:B7"/>
    <mergeCell ref="C6:C7"/>
    <mergeCell ref="D6:D7"/>
    <mergeCell ref="E6:E7"/>
    <mergeCell ref="K3:L3"/>
    <mergeCell ref="F4:J4"/>
    <mergeCell ref="K4:L4"/>
    <mergeCell ref="F5:J5"/>
    <mergeCell ref="K5:L5"/>
    <mergeCell ref="A28:L28"/>
    <mergeCell ref="A29:A31"/>
    <mergeCell ref="B29:B31"/>
    <mergeCell ref="A32:A34"/>
    <mergeCell ref="B32:B34"/>
  </mergeCells>
  <printOptions horizontalCentered="1"/>
  <pageMargins left="0.23622047244094491" right="0.23622047244094491" top="0.31496062992125984" bottom="0.31496062992125984" header="0.31496062992125984" footer="0.31496062992125984"/>
  <pageSetup paperSize="9"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263"/>
  <sheetViews>
    <sheetView zoomScale="80" zoomScaleNormal="80" zoomScaleSheetLayoutView="70" workbookViewId="0">
      <pane ySplit="7" topLeftCell="A8" activePane="bottomLeft" state="frozen"/>
      <selection pane="bottomLeft" activeCell="C10" sqref="C10"/>
    </sheetView>
  </sheetViews>
  <sheetFormatPr defaultColWidth="8.87890625" defaultRowHeight="18"/>
  <cols>
    <col min="1" max="1" width="28" style="9" customWidth="1"/>
    <col min="2" max="2" width="29.3515625" style="48" customWidth="1"/>
    <col min="3" max="3" width="14.41015625" style="13" customWidth="1"/>
    <col min="4" max="4" width="17.3515625" style="48" customWidth="1"/>
    <col min="5" max="5" width="10.52734375" style="49" customWidth="1"/>
    <col min="6" max="6" width="9.1171875" style="49" customWidth="1"/>
    <col min="7" max="7" width="14.41015625" style="80" hidden="1" customWidth="1"/>
    <col min="8" max="8" width="6.41015625" style="175" customWidth="1"/>
    <col min="9" max="9" width="6.41015625" style="13" customWidth="1"/>
    <col min="10" max="10" width="14.1171875" style="50" customWidth="1"/>
    <col min="11" max="11" width="14.64453125" style="51" customWidth="1"/>
    <col min="12" max="12" width="18.3515625" style="52" customWidth="1"/>
    <col min="13" max="13" width="2" style="9" customWidth="1"/>
    <col min="14" max="16384" width="8.87890625" style="9"/>
  </cols>
  <sheetData>
    <row r="1" spans="1:12" ht="21.95" customHeight="1">
      <c r="A1" s="1432"/>
      <c r="B1" s="1423" t="s">
        <v>2261</v>
      </c>
      <c r="C1" s="1424"/>
      <c r="D1" s="1424"/>
      <c r="E1" s="1425"/>
      <c r="F1" s="1441" t="s">
        <v>177</v>
      </c>
      <c r="G1" s="1441"/>
      <c r="H1" s="1441"/>
      <c r="I1" s="1442"/>
      <c r="J1" s="1443"/>
      <c r="K1" s="1636">
        <f>'Запорная арматура'!K1:L1</f>
        <v>0</v>
      </c>
      <c r="L1" s="1637"/>
    </row>
    <row r="2" spans="1:12" ht="21.95" customHeight="1">
      <c r="A2" s="1433"/>
      <c r="B2" s="1426"/>
      <c r="C2" s="1427"/>
      <c r="D2" s="1427"/>
      <c r="E2" s="1428"/>
      <c r="F2" s="1444" t="s">
        <v>280</v>
      </c>
      <c r="G2" s="1444"/>
      <c r="H2" s="1444"/>
      <c r="I2" s="1445"/>
      <c r="J2" s="1446"/>
      <c r="K2" s="86">
        <f>'Запорная арматура'!K2</f>
        <v>90</v>
      </c>
      <c r="L2" s="87">
        <f>'Запорная арматура'!L2</f>
        <v>100</v>
      </c>
    </row>
    <row r="3" spans="1:12" ht="21.95" customHeight="1">
      <c r="A3" s="1433"/>
      <c r="B3" s="1426"/>
      <c r="C3" s="1427"/>
      <c r="D3" s="1427"/>
      <c r="E3" s="1428"/>
      <c r="F3" s="1444" t="s">
        <v>51</v>
      </c>
      <c r="G3" s="1444"/>
      <c r="H3" s="1444"/>
      <c r="I3" s="1445"/>
      <c r="J3" s="1446"/>
      <c r="K3" s="1417">
        <f>'Запорная арматура'!K3:L3</f>
        <v>0</v>
      </c>
      <c r="L3" s="1418"/>
    </row>
    <row r="4" spans="1:12" ht="21.95" customHeight="1">
      <c r="A4" s="1433"/>
      <c r="B4" s="1426"/>
      <c r="C4" s="1427"/>
      <c r="D4" s="1427"/>
      <c r="E4" s="1428"/>
      <c r="F4" s="1444" t="s">
        <v>173</v>
      </c>
      <c r="G4" s="1444"/>
      <c r="H4" s="1444"/>
      <c r="I4" s="1445"/>
      <c r="J4" s="1446"/>
      <c r="K4" s="1419">
        <f>'Запорная арматура'!K4:L4</f>
        <v>0</v>
      </c>
      <c r="L4" s="1420"/>
    </row>
    <row r="5" spans="1:12" ht="21.95" customHeight="1" thickBot="1">
      <c r="A5" s="1434"/>
      <c r="B5" s="1429"/>
      <c r="C5" s="1430"/>
      <c r="D5" s="1430"/>
      <c r="E5" s="1431"/>
      <c r="F5" s="1447" t="s">
        <v>174</v>
      </c>
      <c r="G5" s="1447"/>
      <c r="H5" s="1447"/>
      <c r="I5" s="1448"/>
      <c r="J5" s="1449"/>
      <c r="K5" s="1574">
        <f>'Запорная арматура'!K5:L5</f>
        <v>0</v>
      </c>
      <c r="L5" s="1422"/>
    </row>
    <row r="6" spans="1:12" ht="15.75" customHeight="1" thickBot="1">
      <c r="A6" s="1435" t="s">
        <v>0</v>
      </c>
      <c r="B6" s="1435" t="s">
        <v>59</v>
      </c>
      <c r="C6" s="1435" t="s">
        <v>60</v>
      </c>
      <c r="D6" s="1435" t="s">
        <v>1</v>
      </c>
      <c r="E6" s="1439" t="s">
        <v>161</v>
      </c>
      <c r="F6" s="1400" t="s">
        <v>169</v>
      </c>
      <c r="G6" s="13"/>
      <c r="H6" s="1402" t="s">
        <v>625</v>
      </c>
      <c r="I6" s="1403"/>
      <c r="J6" s="1398" t="s">
        <v>1264</v>
      </c>
      <c r="K6" s="1410" t="s">
        <v>170</v>
      </c>
      <c r="L6" s="1638" t="s">
        <v>50</v>
      </c>
    </row>
    <row r="7" spans="1:12" ht="15.75" customHeight="1" thickBot="1">
      <c r="A7" s="1436"/>
      <c r="B7" s="1436"/>
      <c r="C7" s="1436"/>
      <c r="D7" s="1436"/>
      <c r="E7" s="1440"/>
      <c r="F7" s="1401"/>
      <c r="G7" s="148"/>
      <c r="H7" s="149" t="s">
        <v>626</v>
      </c>
      <c r="I7" s="187" t="s">
        <v>627</v>
      </c>
      <c r="J7" s="1399"/>
      <c r="K7" s="1411"/>
      <c r="L7" s="1639"/>
    </row>
    <row r="8" spans="1:12" ht="29.25" customHeight="1" thickBot="1">
      <c r="A8" s="1640" t="s">
        <v>623</v>
      </c>
      <c r="B8" s="1641"/>
      <c r="C8" s="1641"/>
      <c r="D8" s="1641"/>
      <c r="E8" s="1641"/>
      <c r="F8" s="1641"/>
      <c r="G8" s="1641"/>
      <c r="H8" s="1641"/>
      <c r="I8" s="1641"/>
      <c r="J8" s="1641"/>
      <c r="K8" s="1641"/>
      <c r="L8" s="204"/>
    </row>
    <row r="9" spans="1:12" ht="25.5" customHeight="1" thickBot="1">
      <c r="A9" s="1323" t="s">
        <v>314</v>
      </c>
      <c r="B9" s="1324"/>
      <c r="C9" s="1324"/>
      <c r="D9" s="1324"/>
      <c r="E9" s="1324"/>
      <c r="F9" s="1324"/>
      <c r="G9" s="1324"/>
      <c r="H9" s="1324"/>
      <c r="I9" s="1324"/>
      <c r="J9" s="1324"/>
      <c r="K9" s="1324"/>
      <c r="L9" s="213"/>
    </row>
    <row r="10" spans="1:12" ht="27.95" customHeight="1">
      <c r="A10" s="1407"/>
      <c r="B10" s="1355" t="s">
        <v>309</v>
      </c>
      <c r="C10" s="145" t="s">
        <v>300</v>
      </c>
      <c r="D10" s="4" t="s">
        <v>3</v>
      </c>
      <c r="E10" s="10">
        <v>40</v>
      </c>
      <c r="F10" s="10">
        <v>97</v>
      </c>
      <c r="G10" s="79">
        <v>8.3699999999999988E-5</v>
      </c>
      <c r="H10" s="166">
        <v>10</v>
      </c>
      <c r="I10" s="150" t="s">
        <v>665</v>
      </c>
      <c r="J10" s="11">
        <v>3.8207999999999998</v>
      </c>
      <c r="K10" s="12">
        <f t="shared" ref="K10:K19" si="0">J10*$K$2*((100-$K$1)/100)</f>
        <v>343.87199999999996</v>
      </c>
      <c r="L10" s="206"/>
    </row>
    <row r="11" spans="1:12" ht="27.95" customHeight="1">
      <c r="A11" s="1408"/>
      <c r="B11" s="1356"/>
      <c r="C11" s="146" t="s">
        <v>301</v>
      </c>
      <c r="D11" s="5" t="s">
        <v>5</v>
      </c>
      <c r="E11" s="14">
        <v>40</v>
      </c>
      <c r="F11" s="14">
        <v>156</v>
      </c>
      <c r="G11" s="80">
        <v>1.3949999999999998E-4</v>
      </c>
      <c r="H11" s="167">
        <v>10</v>
      </c>
      <c r="I11" s="151" t="s">
        <v>628</v>
      </c>
      <c r="J11" s="15">
        <v>5.9985000000000008</v>
      </c>
      <c r="K11" s="16">
        <f t="shared" si="0"/>
        <v>539.86500000000012</v>
      </c>
      <c r="L11" s="207"/>
    </row>
    <row r="12" spans="1:12" ht="27.95" customHeight="1">
      <c r="A12" s="1408"/>
      <c r="B12" s="1356"/>
      <c r="C12" s="146" t="s">
        <v>302</v>
      </c>
      <c r="D12" s="5" t="s">
        <v>7</v>
      </c>
      <c r="E12" s="14">
        <v>40</v>
      </c>
      <c r="F12" s="14">
        <v>246</v>
      </c>
      <c r="G12" s="80">
        <v>2.3249999999999996E-4</v>
      </c>
      <c r="H12" s="167">
        <v>5</v>
      </c>
      <c r="I12" s="151" t="s">
        <v>664</v>
      </c>
      <c r="J12" s="15">
        <v>10.728200000000001</v>
      </c>
      <c r="K12" s="16">
        <f t="shared" si="0"/>
        <v>965.53800000000012</v>
      </c>
      <c r="L12" s="207"/>
    </row>
    <row r="13" spans="1:12" ht="27.95" customHeight="1">
      <c r="A13" s="1408"/>
      <c r="B13" s="1356"/>
      <c r="C13" s="146" t="s">
        <v>303</v>
      </c>
      <c r="D13" s="5" t="s">
        <v>9</v>
      </c>
      <c r="E13" s="14">
        <v>40</v>
      </c>
      <c r="F13" s="14">
        <v>376</v>
      </c>
      <c r="G13" s="80">
        <v>3.4185937500000004E-4</v>
      </c>
      <c r="H13" s="167">
        <v>5</v>
      </c>
      <c r="I13" s="151" t="s">
        <v>650</v>
      </c>
      <c r="J13" s="15">
        <v>16.36</v>
      </c>
      <c r="K13" s="16">
        <f t="shared" si="0"/>
        <v>1472.3999999999999</v>
      </c>
      <c r="L13" s="207"/>
    </row>
    <row r="14" spans="1:12" ht="27.95" customHeight="1">
      <c r="A14" s="1408"/>
      <c r="B14" s="1356"/>
      <c r="C14" s="146" t="s">
        <v>305</v>
      </c>
      <c r="D14" s="5" t="s">
        <v>11</v>
      </c>
      <c r="E14" s="14">
        <v>40</v>
      </c>
      <c r="F14" s="14">
        <v>531</v>
      </c>
      <c r="G14" s="80">
        <v>5.4697500000000011E-4</v>
      </c>
      <c r="H14" s="167">
        <v>5</v>
      </c>
      <c r="I14" s="151" t="s">
        <v>661</v>
      </c>
      <c r="J14" s="15">
        <v>23.487099999999998</v>
      </c>
      <c r="K14" s="16">
        <f t="shared" si="0"/>
        <v>2113.8389999999999</v>
      </c>
      <c r="L14" s="207"/>
    </row>
    <row r="15" spans="1:12" ht="27.95" customHeight="1" thickBot="1">
      <c r="A15" s="1409"/>
      <c r="B15" s="1357"/>
      <c r="C15" s="147" t="s">
        <v>304</v>
      </c>
      <c r="D15" s="6" t="s">
        <v>13</v>
      </c>
      <c r="E15" s="17">
        <v>40</v>
      </c>
      <c r="F15" s="17">
        <v>939</v>
      </c>
      <c r="G15" s="81">
        <v>9.1162500000000011E-4</v>
      </c>
      <c r="H15" s="168">
        <v>3</v>
      </c>
      <c r="I15" s="152" t="s">
        <v>631</v>
      </c>
      <c r="J15" s="18">
        <v>51.381000000000007</v>
      </c>
      <c r="K15" s="19">
        <f t="shared" si="0"/>
        <v>4624.2900000000009</v>
      </c>
      <c r="L15" s="208"/>
    </row>
    <row r="16" spans="1:12" ht="27.95" customHeight="1">
      <c r="A16" s="1365"/>
      <c r="B16" s="1368" t="s">
        <v>310</v>
      </c>
      <c r="C16" s="145" t="s">
        <v>306</v>
      </c>
      <c r="D16" s="4" t="s">
        <v>3</v>
      </c>
      <c r="E16" s="32">
        <v>40</v>
      </c>
      <c r="F16" s="32">
        <v>114</v>
      </c>
      <c r="G16" s="157">
        <v>1.0462499999999998E-4</v>
      </c>
      <c r="H16" s="166">
        <v>10</v>
      </c>
      <c r="I16" s="177" t="s">
        <v>638</v>
      </c>
      <c r="J16" s="162">
        <v>4.5838000000000001</v>
      </c>
      <c r="K16" s="68">
        <f t="shared" si="0"/>
        <v>412.54200000000003</v>
      </c>
      <c r="L16" s="206"/>
    </row>
    <row r="17" spans="1:12" ht="27.95" customHeight="1">
      <c r="A17" s="1366"/>
      <c r="B17" s="1369"/>
      <c r="C17" s="146" t="s">
        <v>307</v>
      </c>
      <c r="D17" s="5" t="s">
        <v>5</v>
      </c>
      <c r="E17" s="58">
        <v>40</v>
      </c>
      <c r="F17" s="58">
        <v>191</v>
      </c>
      <c r="G17" s="158">
        <v>1.3949999999999998E-4</v>
      </c>
      <c r="H17" s="167">
        <v>10</v>
      </c>
      <c r="I17" s="156" t="s">
        <v>637</v>
      </c>
      <c r="J17" s="30">
        <v>7.6759999999999993</v>
      </c>
      <c r="K17" s="69">
        <f t="shared" si="0"/>
        <v>690.83999999999992</v>
      </c>
      <c r="L17" s="207"/>
    </row>
    <row r="18" spans="1:12" ht="27.95" customHeight="1">
      <c r="A18" s="1366"/>
      <c r="B18" s="1369"/>
      <c r="C18" s="62" t="s">
        <v>308</v>
      </c>
      <c r="D18" s="63" t="s">
        <v>7</v>
      </c>
      <c r="E18" s="78">
        <v>40</v>
      </c>
      <c r="F18" s="78">
        <v>309</v>
      </c>
      <c r="G18" s="237">
        <v>4.5581250000000005E-4</v>
      </c>
      <c r="H18" s="169">
        <v>6</v>
      </c>
      <c r="I18" s="160" t="s">
        <v>630</v>
      </c>
      <c r="J18" s="121">
        <v>12.8398</v>
      </c>
      <c r="K18" s="69">
        <f t="shared" si="0"/>
        <v>1155.5820000000001</v>
      </c>
      <c r="L18" s="210"/>
    </row>
    <row r="19" spans="1:12" ht="27.95" customHeight="1" thickBot="1">
      <c r="A19" s="1367"/>
      <c r="B19" s="1370"/>
      <c r="C19" s="147" t="s">
        <v>830</v>
      </c>
      <c r="D19" s="6" t="s">
        <v>9</v>
      </c>
      <c r="E19" s="57">
        <v>40</v>
      </c>
      <c r="F19" s="57">
        <v>470</v>
      </c>
      <c r="G19" s="83">
        <v>4.5581250000000005E-4</v>
      </c>
      <c r="H19" s="168">
        <v>5</v>
      </c>
      <c r="I19" s="178" t="s">
        <v>642</v>
      </c>
      <c r="J19" s="25">
        <v>21.305199999999999</v>
      </c>
      <c r="K19" s="70">
        <f t="shared" si="0"/>
        <v>1917.4679999999998</v>
      </c>
      <c r="L19" s="208"/>
    </row>
    <row r="20" spans="1:12" ht="27.95" customHeight="1" thickBot="1">
      <c r="A20" s="1333" t="s">
        <v>573</v>
      </c>
      <c r="B20" s="1317"/>
      <c r="C20" s="1317"/>
      <c r="D20" s="1317"/>
      <c r="E20" s="1317"/>
      <c r="F20" s="1317"/>
      <c r="G20" s="1317"/>
      <c r="H20" s="1317"/>
      <c r="I20" s="1317"/>
      <c r="J20" s="1317"/>
      <c r="K20" s="1317"/>
      <c r="L20" s="209"/>
    </row>
    <row r="21" spans="1:12" ht="27.95" customHeight="1">
      <c r="A21" s="1365"/>
      <c r="B21" s="1368" t="s">
        <v>311</v>
      </c>
      <c r="C21" s="145" t="s">
        <v>312</v>
      </c>
      <c r="D21" s="4" t="s">
        <v>3</v>
      </c>
      <c r="E21" s="32">
        <v>25</v>
      </c>
      <c r="F21" s="32">
        <v>74</v>
      </c>
      <c r="G21" s="84">
        <v>8.3699999999999988E-5</v>
      </c>
      <c r="H21" s="166">
        <v>10</v>
      </c>
      <c r="I21" s="177" t="s">
        <v>667</v>
      </c>
      <c r="J21" s="162">
        <v>3.1330559999999994</v>
      </c>
      <c r="K21" s="68">
        <f>J21*$K$2*((100-$K$1)/100)</f>
        <v>281.97503999999992</v>
      </c>
      <c r="L21" s="206"/>
    </row>
    <row r="22" spans="1:12" ht="27.95" customHeight="1">
      <c r="A22" s="1366"/>
      <c r="B22" s="1369"/>
      <c r="C22" s="146" t="s">
        <v>313</v>
      </c>
      <c r="D22" s="5" t="s">
        <v>5</v>
      </c>
      <c r="E22" s="58">
        <v>25</v>
      </c>
      <c r="F22" s="58">
        <v>116</v>
      </c>
      <c r="G22" s="82">
        <v>1.3949999999999998E-4</v>
      </c>
      <c r="H22" s="167">
        <v>10</v>
      </c>
      <c r="I22" s="156" t="s">
        <v>638</v>
      </c>
      <c r="J22" s="30">
        <v>4.7988000000000008</v>
      </c>
      <c r="K22" s="69">
        <f>J22*$K$2*((100-$K$1)/100)</f>
        <v>431.89200000000005</v>
      </c>
      <c r="L22" s="207"/>
    </row>
    <row r="23" spans="1:12" ht="27.95" customHeight="1" thickBot="1">
      <c r="A23" s="1367"/>
      <c r="B23" s="1370"/>
      <c r="C23" s="147" t="s">
        <v>765</v>
      </c>
      <c r="D23" s="6" t="s">
        <v>7</v>
      </c>
      <c r="E23" s="57">
        <v>25</v>
      </c>
      <c r="F23" s="57">
        <v>205</v>
      </c>
      <c r="G23" s="83">
        <v>2.3249999999999996E-4</v>
      </c>
      <c r="H23" s="168">
        <v>5</v>
      </c>
      <c r="I23" s="178" t="s">
        <v>639</v>
      </c>
      <c r="J23" s="25">
        <v>9.1189700000000009</v>
      </c>
      <c r="K23" s="69">
        <f>J23*$K$2*((100-$K$1)/100)</f>
        <v>820.70730000000003</v>
      </c>
      <c r="L23" s="208"/>
    </row>
    <row r="24" spans="1:12" ht="27.95" customHeight="1" thickBot="1">
      <c r="A24" s="1628" t="s">
        <v>897</v>
      </c>
      <c r="B24" s="1629"/>
      <c r="C24" s="1629"/>
      <c r="D24" s="1629"/>
      <c r="E24" s="1629"/>
      <c r="F24" s="1629"/>
      <c r="G24" s="1629"/>
      <c r="H24" s="1629"/>
      <c r="I24" s="1629"/>
      <c r="J24" s="1629"/>
      <c r="K24" s="1630"/>
      <c r="L24" s="209"/>
    </row>
    <row r="25" spans="1:12" ht="27.95" customHeight="1">
      <c r="A25" s="1407"/>
      <c r="B25" s="1312" t="s">
        <v>880</v>
      </c>
      <c r="C25" s="100" t="s">
        <v>881</v>
      </c>
      <c r="D25" s="134" t="s">
        <v>892</v>
      </c>
      <c r="E25" s="10">
        <v>40</v>
      </c>
      <c r="F25" s="101">
        <v>93</v>
      </c>
      <c r="G25" s="119">
        <v>6.6299999999999996E-3</v>
      </c>
      <c r="H25" s="186">
        <v>10</v>
      </c>
      <c r="I25" s="109">
        <v>160</v>
      </c>
      <c r="J25" s="11">
        <v>3.6859999999999999</v>
      </c>
      <c r="K25" s="113">
        <f t="shared" ref="K25:K30" si="1">J25*$K$2*((100-$K$1)/100)</f>
        <v>331.74</v>
      </c>
      <c r="L25" s="211"/>
    </row>
    <row r="26" spans="1:12" ht="27.95" customHeight="1">
      <c r="A26" s="1408"/>
      <c r="B26" s="1313"/>
      <c r="C26" s="91" t="s">
        <v>882</v>
      </c>
      <c r="D26" s="135" t="s">
        <v>891</v>
      </c>
      <c r="E26" s="14">
        <v>40</v>
      </c>
      <c r="F26" s="90">
        <v>130</v>
      </c>
      <c r="G26" s="117">
        <v>9.9450000000000007E-3</v>
      </c>
      <c r="H26" s="184">
        <v>10</v>
      </c>
      <c r="I26" s="96">
        <v>140</v>
      </c>
      <c r="J26" s="15">
        <v>5.13</v>
      </c>
      <c r="K26" s="69">
        <f t="shared" si="1"/>
        <v>461.7</v>
      </c>
      <c r="L26" s="207"/>
    </row>
    <row r="27" spans="1:12" ht="27.95" customHeight="1">
      <c r="A27" s="1408"/>
      <c r="B27" s="1313"/>
      <c r="C27" s="91" t="s">
        <v>883</v>
      </c>
      <c r="D27" s="135" t="s">
        <v>890</v>
      </c>
      <c r="E27" s="14">
        <v>40</v>
      </c>
      <c r="F27" s="90">
        <v>164</v>
      </c>
      <c r="G27" s="117">
        <v>1.4206999999999999E-2</v>
      </c>
      <c r="H27" s="184">
        <v>10</v>
      </c>
      <c r="I27" s="96">
        <v>150</v>
      </c>
      <c r="J27" s="15">
        <v>6.2190000000000003</v>
      </c>
      <c r="K27" s="69">
        <f t="shared" si="1"/>
        <v>559.71</v>
      </c>
      <c r="L27" s="207"/>
    </row>
    <row r="28" spans="1:12" ht="27.95" customHeight="1">
      <c r="A28" s="1408"/>
      <c r="B28" s="1313"/>
      <c r="C28" s="91" t="s">
        <v>884</v>
      </c>
      <c r="D28" s="132" t="s">
        <v>889</v>
      </c>
      <c r="E28" s="14">
        <v>40</v>
      </c>
      <c r="F28" s="90">
        <v>255</v>
      </c>
      <c r="G28" s="117">
        <v>1.4206999999999999E-2</v>
      </c>
      <c r="H28" s="184">
        <v>10</v>
      </c>
      <c r="I28" s="96">
        <v>100</v>
      </c>
      <c r="J28" s="15">
        <v>9.7853999999999992</v>
      </c>
      <c r="K28" s="69">
        <f t="shared" si="1"/>
        <v>880.68599999999992</v>
      </c>
      <c r="L28" s="207"/>
    </row>
    <row r="29" spans="1:12" ht="27.95" customHeight="1">
      <c r="A29" s="1408"/>
      <c r="B29" s="1313"/>
      <c r="C29" s="91" t="s">
        <v>885</v>
      </c>
      <c r="D29" s="132" t="s">
        <v>888</v>
      </c>
      <c r="E29" s="14">
        <v>40</v>
      </c>
      <c r="F29" s="90">
        <v>355</v>
      </c>
      <c r="G29" s="117">
        <v>6.2160000000000002E-3</v>
      </c>
      <c r="H29" s="184">
        <v>10</v>
      </c>
      <c r="I29" s="96">
        <v>70</v>
      </c>
      <c r="J29" s="15">
        <v>12.620100000000001</v>
      </c>
      <c r="K29" s="69">
        <f t="shared" si="1"/>
        <v>1135.809</v>
      </c>
      <c r="L29" s="207"/>
    </row>
    <row r="30" spans="1:12" ht="27.95" customHeight="1" thickBot="1">
      <c r="A30" s="1409"/>
      <c r="B30" s="1364"/>
      <c r="C30" s="102" t="s">
        <v>886</v>
      </c>
      <c r="D30" s="133" t="s">
        <v>887</v>
      </c>
      <c r="E30" s="17">
        <v>40</v>
      </c>
      <c r="F30" s="103">
        <v>446</v>
      </c>
      <c r="G30" s="120">
        <v>7.1040000000000001E-3</v>
      </c>
      <c r="H30" s="185">
        <v>10</v>
      </c>
      <c r="I30" s="108">
        <v>70</v>
      </c>
      <c r="J30" s="18">
        <v>15.847200000000001</v>
      </c>
      <c r="K30" s="70">
        <f t="shared" si="1"/>
        <v>1426.248</v>
      </c>
      <c r="L30" s="208"/>
    </row>
    <row r="31" spans="1:12" ht="27.95" customHeight="1" thickBot="1">
      <c r="A31" s="1628" t="s">
        <v>577</v>
      </c>
      <c r="B31" s="1629"/>
      <c r="C31" s="1629"/>
      <c r="D31" s="1629"/>
      <c r="E31" s="1629"/>
      <c r="F31" s="1629"/>
      <c r="G31" s="1629"/>
      <c r="H31" s="1629"/>
      <c r="I31" s="1629"/>
      <c r="J31" s="1629"/>
      <c r="K31" s="1630"/>
      <c r="L31" s="209"/>
    </row>
    <row r="32" spans="1:12" ht="27.95" customHeight="1">
      <c r="A32" s="1365"/>
      <c r="B32" s="1368" t="s">
        <v>467</v>
      </c>
      <c r="C32" s="100" t="s">
        <v>468</v>
      </c>
      <c r="D32" s="134" t="s">
        <v>3</v>
      </c>
      <c r="E32" s="32">
        <v>40</v>
      </c>
      <c r="F32" s="101">
        <v>20</v>
      </c>
      <c r="G32" s="119">
        <v>1.8081818181818186E-5</v>
      </c>
      <c r="H32" s="186">
        <v>10</v>
      </c>
      <c r="I32" s="101">
        <v>550</v>
      </c>
      <c r="J32" s="162">
        <v>0.98</v>
      </c>
      <c r="K32" s="68">
        <f t="shared" ref="K32:K39" si="2">J32*$K$2*((100-$K$1)/100)</f>
        <v>88.2</v>
      </c>
      <c r="L32" s="206"/>
    </row>
    <row r="33" spans="1:12" ht="27.95" customHeight="1">
      <c r="A33" s="1366"/>
      <c r="B33" s="1369"/>
      <c r="C33" s="91" t="s">
        <v>469</v>
      </c>
      <c r="D33" s="135" t="s">
        <v>5</v>
      </c>
      <c r="E33" s="58">
        <v>40</v>
      </c>
      <c r="F33" s="90">
        <v>33</v>
      </c>
      <c r="G33" s="117">
        <v>2.8414285714285722E-5</v>
      </c>
      <c r="H33" s="184">
        <v>10</v>
      </c>
      <c r="I33" s="90">
        <v>350</v>
      </c>
      <c r="J33" s="30">
        <v>1.5717000000000001</v>
      </c>
      <c r="K33" s="69">
        <f t="shared" si="2"/>
        <v>141.453</v>
      </c>
      <c r="L33" s="207"/>
    </row>
    <row r="34" spans="1:12" ht="27.95" customHeight="1">
      <c r="A34" s="1366"/>
      <c r="B34" s="1369"/>
      <c r="C34" s="91" t="s">
        <v>470</v>
      </c>
      <c r="D34" s="135" t="s">
        <v>7</v>
      </c>
      <c r="E34" s="58">
        <v>40</v>
      </c>
      <c r="F34" s="90">
        <v>50</v>
      </c>
      <c r="G34" s="117">
        <v>4.5204545454545466E-5</v>
      </c>
      <c r="H34" s="184">
        <v>5</v>
      </c>
      <c r="I34" s="90">
        <v>220</v>
      </c>
      <c r="J34" s="30">
        <v>3.0281000000000002</v>
      </c>
      <c r="K34" s="69">
        <f t="shared" si="2"/>
        <v>272.529</v>
      </c>
      <c r="L34" s="207"/>
    </row>
    <row r="35" spans="1:12" ht="27.95" customHeight="1">
      <c r="A35" s="1366"/>
      <c r="B35" s="1369"/>
      <c r="C35" s="91" t="s">
        <v>471</v>
      </c>
      <c r="D35" s="135" t="s">
        <v>9</v>
      </c>
      <c r="E35" s="58">
        <v>40</v>
      </c>
      <c r="F35" s="90">
        <v>78</v>
      </c>
      <c r="G35" s="117">
        <v>7.9560000000000018E-5</v>
      </c>
      <c r="H35" s="184">
        <v>5</v>
      </c>
      <c r="I35" s="90">
        <v>125</v>
      </c>
      <c r="J35" s="30">
        <v>5.8485000000000005</v>
      </c>
      <c r="K35" s="69">
        <f t="shared" si="2"/>
        <v>526.36500000000001</v>
      </c>
      <c r="L35" s="207"/>
    </row>
    <row r="36" spans="1:12" ht="27.95" customHeight="1">
      <c r="A36" s="1366"/>
      <c r="B36" s="1369"/>
      <c r="C36" s="91" t="s">
        <v>752</v>
      </c>
      <c r="D36" s="5" t="s">
        <v>11</v>
      </c>
      <c r="E36" s="58">
        <v>40</v>
      </c>
      <c r="F36" s="90">
        <v>128</v>
      </c>
      <c r="G36" s="117">
        <f>0.01/I36</f>
        <v>1.1764705882352942E-4</v>
      </c>
      <c r="H36" s="184">
        <v>5</v>
      </c>
      <c r="I36" s="90">
        <v>85</v>
      </c>
      <c r="J36" s="30">
        <v>6.0324999999999998</v>
      </c>
      <c r="K36" s="69">
        <f t="shared" si="2"/>
        <v>542.92499999999995</v>
      </c>
      <c r="L36" s="207"/>
    </row>
    <row r="37" spans="1:12" ht="27.95" customHeight="1" thickBot="1">
      <c r="A37" s="1367"/>
      <c r="B37" s="1370"/>
      <c r="C37" s="102" t="s">
        <v>753</v>
      </c>
      <c r="D37" s="6" t="s">
        <v>13</v>
      </c>
      <c r="E37" s="57">
        <v>40</v>
      </c>
      <c r="F37" s="103">
        <v>191</v>
      </c>
      <c r="G37" s="117">
        <f>0.01/I37</f>
        <v>1.6666666666666666E-4</v>
      </c>
      <c r="H37" s="185">
        <v>1</v>
      </c>
      <c r="I37" s="103">
        <v>60</v>
      </c>
      <c r="J37" s="25">
        <v>11.28</v>
      </c>
      <c r="K37" s="69">
        <f t="shared" si="2"/>
        <v>1015.1999999999999</v>
      </c>
      <c r="L37" s="210"/>
    </row>
    <row r="38" spans="1:12" ht="27.95" customHeight="1">
      <c r="A38" s="1329"/>
      <c r="B38" s="1467" t="s">
        <v>572</v>
      </c>
      <c r="C38" s="188" t="s">
        <v>472</v>
      </c>
      <c r="D38" s="2" t="s">
        <v>3</v>
      </c>
      <c r="E38" s="59">
        <v>40</v>
      </c>
      <c r="F38" s="59">
        <v>17</v>
      </c>
      <c r="G38" s="189">
        <v>1.4207142857142861E-5</v>
      </c>
      <c r="H38" s="190">
        <v>10</v>
      </c>
      <c r="I38" s="155" t="s">
        <v>681</v>
      </c>
      <c r="J38" s="115">
        <v>0.86</v>
      </c>
      <c r="K38" s="68">
        <f t="shared" si="2"/>
        <v>77.400000000000006</v>
      </c>
      <c r="L38" s="206"/>
    </row>
    <row r="39" spans="1:12" ht="27.95" customHeight="1">
      <c r="A39" s="1298"/>
      <c r="B39" s="1301"/>
      <c r="C39" s="91" t="s">
        <v>473</v>
      </c>
      <c r="D39" s="5" t="s">
        <v>5</v>
      </c>
      <c r="E39" s="58">
        <v>40</v>
      </c>
      <c r="F39" s="58">
        <v>29</v>
      </c>
      <c r="G39" s="118">
        <v>2.4862500000000005E-5</v>
      </c>
      <c r="H39" s="184">
        <v>10</v>
      </c>
      <c r="I39" s="156" t="s">
        <v>648</v>
      </c>
      <c r="J39" s="88">
        <v>1.5301</v>
      </c>
      <c r="K39" s="69">
        <f t="shared" si="2"/>
        <v>137.709</v>
      </c>
      <c r="L39" s="207"/>
    </row>
    <row r="40" spans="1:12" ht="27.95" customHeight="1" thickBot="1">
      <c r="A40" s="1299"/>
      <c r="B40" s="1302"/>
      <c r="C40" s="97"/>
      <c r="D40" s="6"/>
      <c r="E40" s="57"/>
      <c r="F40" s="57"/>
      <c r="G40" s="83"/>
      <c r="H40" s="168"/>
      <c r="I40" s="178"/>
      <c r="J40" s="89"/>
      <c r="K40" s="70"/>
      <c r="L40" s="208"/>
    </row>
    <row r="41" spans="1:12" ht="27.95" customHeight="1">
      <c r="A41" s="1407"/>
      <c r="B41" s="1312" t="s">
        <v>480</v>
      </c>
      <c r="C41" s="100" t="s">
        <v>474</v>
      </c>
      <c r="D41" s="4" t="s">
        <v>3</v>
      </c>
      <c r="E41" s="10">
        <v>40</v>
      </c>
      <c r="F41" s="101">
        <v>25</v>
      </c>
      <c r="G41" s="119">
        <v>1.4843283582089557E-5</v>
      </c>
      <c r="H41" s="186">
        <v>10</v>
      </c>
      <c r="I41" s="180" t="s">
        <v>683</v>
      </c>
      <c r="J41" s="11">
        <v>0.8929999999999999</v>
      </c>
      <c r="K41" s="113">
        <f t="shared" ref="K41:K46" si="3">J41*$K$2*((100-$K$1)/100)</f>
        <v>80.36999999999999</v>
      </c>
      <c r="L41" s="211"/>
    </row>
    <row r="42" spans="1:12" ht="27.95" customHeight="1">
      <c r="A42" s="1408"/>
      <c r="B42" s="1313"/>
      <c r="C42" s="91" t="s">
        <v>475</v>
      </c>
      <c r="D42" s="5" t="s">
        <v>5</v>
      </c>
      <c r="E42" s="14">
        <v>40</v>
      </c>
      <c r="F42" s="90">
        <v>39</v>
      </c>
      <c r="G42" s="117">
        <v>2.6171052631578953E-5</v>
      </c>
      <c r="H42" s="184">
        <v>10</v>
      </c>
      <c r="I42" s="95">
        <v>380</v>
      </c>
      <c r="J42" s="15">
        <v>1.58</v>
      </c>
      <c r="K42" s="69">
        <f t="shared" si="3"/>
        <v>142.20000000000002</v>
      </c>
      <c r="L42" s="207"/>
    </row>
    <row r="43" spans="1:12" ht="27.95" customHeight="1">
      <c r="A43" s="1408"/>
      <c r="B43" s="1313"/>
      <c r="C43" s="91" t="s">
        <v>476</v>
      </c>
      <c r="D43" s="5" t="s">
        <v>7</v>
      </c>
      <c r="E43" s="14">
        <v>40</v>
      </c>
      <c r="F43" s="90">
        <v>60</v>
      </c>
      <c r="G43" s="117">
        <v>4.9725000000000009E-5</v>
      </c>
      <c r="H43" s="184">
        <v>5</v>
      </c>
      <c r="I43" s="95">
        <v>200</v>
      </c>
      <c r="J43" s="15">
        <v>2.1528</v>
      </c>
      <c r="K43" s="69">
        <f t="shared" si="3"/>
        <v>193.75200000000001</v>
      </c>
      <c r="L43" s="207"/>
    </row>
    <row r="44" spans="1:12" ht="27.95" customHeight="1">
      <c r="A44" s="1408"/>
      <c r="B44" s="1313"/>
      <c r="C44" s="91" t="s">
        <v>477</v>
      </c>
      <c r="D44" s="5" t="s">
        <v>9</v>
      </c>
      <c r="E44" s="14">
        <v>40</v>
      </c>
      <c r="F44" s="90">
        <v>74</v>
      </c>
      <c r="G44" s="117">
        <v>6.6300000000000012E-5</v>
      </c>
      <c r="H44" s="184">
        <v>5</v>
      </c>
      <c r="I44" s="95">
        <v>150</v>
      </c>
      <c r="J44" s="15">
        <v>4.5884999999999998</v>
      </c>
      <c r="K44" s="69">
        <f t="shared" si="3"/>
        <v>412.96499999999997</v>
      </c>
      <c r="L44" s="207"/>
    </row>
    <row r="45" spans="1:12" ht="27.95" customHeight="1">
      <c r="A45" s="1408"/>
      <c r="B45" s="1313"/>
      <c r="C45" s="91" t="s">
        <v>478</v>
      </c>
      <c r="D45" s="5" t="s">
        <v>11</v>
      </c>
      <c r="E45" s="14">
        <v>40</v>
      </c>
      <c r="F45" s="90">
        <v>109</v>
      </c>
      <c r="G45" s="117">
        <v>9.0409090909090932E-5</v>
      </c>
      <c r="H45" s="184">
        <v>5</v>
      </c>
      <c r="I45" s="95">
        <v>110</v>
      </c>
      <c r="J45" s="15">
        <v>6.0720000000000001</v>
      </c>
      <c r="K45" s="69">
        <f t="shared" si="3"/>
        <v>546.48</v>
      </c>
      <c r="L45" s="207"/>
    </row>
    <row r="46" spans="1:12" ht="27.95" customHeight="1" thickBot="1">
      <c r="A46" s="1409"/>
      <c r="B46" s="1364"/>
      <c r="C46" s="102" t="s">
        <v>479</v>
      </c>
      <c r="D46" s="6" t="s">
        <v>13</v>
      </c>
      <c r="E46" s="17">
        <v>40</v>
      </c>
      <c r="F46" s="103">
        <v>161</v>
      </c>
      <c r="G46" s="141">
        <v>1.6575000000000004E-4</v>
      </c>
      <c r="H46" s="185">
        <v>1</v>
      </c>
      <c r="I46" s="108" t="s">
        <v>639</v>
      </c>
      <c r="J46" s="18">
        <v>9.6690000000000005</v>
      </c>
      <c r="K46" s="111">
        <f t="shared" si="3"/>
        <v>870.21</v>
      </c>
      <c r="L46" s="210"/>
    </row>
    <row r="47" spans="1:12" ht="27.95" customHeight="1" thickBot="1">
      <c r="A47" s="1628" t="s">
        <v>580</v>
      </c>
      <c r="B47" s="1629"/>
      <c r="C47" s="1629"/>
      <c r="D47" s="1629"/>
      <c r="E47" s="1629"/>
      <c r="F47" s="1629"/>
      <c r="G47" s="1629"/>
      <c r="H47" s="1629"/>
      <c r="I47" s="1629"/>
      <c r="J47" s="1629"/>
      <c r="K47" s="1630"/>
      <c r="L47" s="209"/>
    </row>
    <row r="48" spans="1:12" ht="27.95" customHeight="1">
      <c r="A48" s="1407"/>
      <c r="B48" s="1312" t="s">
        <v>484</v>
      </c>
      <c r="C48" s="100" t="s">
        <v>486</v>
      </c>
      <c r="D48" s="134" t="s">
        <v>3</v>
      </c>
      <c r="E48" s="10">
        <v>40</v>
      </c>
      <c r="F48" s="101">
        <v>12</v>
      </c>
      <c r="G48" s="119">
        <v>1.2431250000000002E-5</v>
      </c>
      <c r="H48" s="186">
        <v>10</v>
      </c>
      <c r="I48" s="109" t="s">
        <v>684</v>
      </c>
      <c r="J48" s="11">
        <v>0.5796</v>
      </c>
      <c r="K48" s="113">
        <f>J48*$K$2*((100-$K$1)/100)</f>
        <v>52.164000000000001</v>
      </c>
      <c r="L48" s="211"/>
    </row>
    <row r="49" spans="1:12" ht="27.95" customHeight="1">
      <c r="A49" s="1408"/>
      <c r="B49" s="1313"/>
      <c r="C49" s="91" t="s">
        <v>487</v>
      </c>
      <c r="D49" s="135" t="s">
        <v>5</v>
      </c>
      <c r="E49" s="14">
        <v>40</v>
      </c>
      <c r="F49" s="90">
        <v>19</v>
      </c>
      <c r="G49" s="117">
        <v>1.9890000000000004E-5</v>
      </c>
      <c r="H49" s="184">
        <v>10</v>
      </c>
      <c r="I49" s="96" t="s">
        <v>678</v>
      </c>
      <c r="J49" s="15">
        <v>0.91300000000000003</v>
      </c>
      <c r="K49" s="69">
        <f t="shared" ref="K49:K56" si="4">J49*$K$2*((100-$K$1)/100)</f>
        <v>82.17</v>
      </c>
      <c r="L49" s="207"/>
    </row>
    <row r="50" spans="1:12" ht="27.95" customHeight="1">
      <c r="A50" s="1408"/>
      <c r="B50" s="1313"/>
      <c r="C50" s="91" t="s">
        <v>488</v>
      </c>
      <c r="D50" s="135" t="s">
        <v>7</v>
      </c>
      <c r="E50" s="14">
        <v>40</v>
      </c>
      <c r="F50" s="90">
        <v>26</v>
      </c>
      <c r="G50" s="117">
        <v>2.8414285714285722E-5</v>
      </c>
      <c r="H50" s="184">
        <v>10</v>
      </c>
      <c r="I50" s="96" t="s">
        <v>685</v>
      </c>
      <c r="J50" s="15">
        <v>1.2092999999999998</v>
      </c>
      <c r="K50" s="69">
        <f t="shared" si="4"/>
        <v>108.83699999999999</v>
      </c>
      <c r="L50" s="207"/>
    </row>
    <row r="51" spans="1:12" ht="27.95" customHeight="1">
      <c r="A51" s="1408"/>
      <c r="B51" s="1313"/>
      <c r="C51" s="91" t="s">
        <v>489</v>
      </c>
      <c r="D51" s="132" t="s">
        <v>9</v>
      </c>
      <c r="E51" s="14">
        <v>40</v>
      </c>
      <c r="F51" s="90">
        <v>39</v>
      </c>
      <c r="G51" s="117">
        <v>9.9450000000000019E-5</v>
      </c>
      <c r="H51" s="184">
        <v>10</v>
      </c>
      <c r="I51" s="96" t="s">
        <v>638</v>
      </c>
      <c r="J51" s="15">
        <v>1.8900000000000001</v>
      </c>
      <c r="K51" s="69">
        <f t="shared" si="4"/>
        <v>170.10000000000002</v>
      </c>
      <c r="L51" s="207"/>
    </row>
    <row r="52" spans="1:12" ht="27.95" customHeight="1">
      <c r="A52" s="1408"/>
      <c r="B52" s="1313"/>
      <c r="C52" s="91" t="s">
        <v>490</v>
      </c>
      <c r="D52" s="132" t="s">
        <v>11</v>
      </c>
      <c r="E52" s="14">
        <v>40</v>
      </c>
      <c r="F52" s="90">
        <v>54</v>
      </c>
      <c r="G52" s="117">
        <v>9.9450000000000019E-5</v>
      </c>
      <c r="H52" s="184">
        <v>10</v>
      </c>
      <c r="I52" s="96" t="s">
        <v>638</v>
      </c>
      <c r="J52" s="15">
        <v>2.8290000000000002</v>
      </c>
      <c r="K52" s="69">
        <f t="shared" si="4"/>
        <v>254.61</v>
      </c>
      <c r="L52" s="207"/>
    </row>
    <row r="53" spans="1:12" ht="27.95" customHeight="1" thickBot="1">
      <c r="A53" s="1409"/>
      <c r="B53" s="1364"/>
      <c r="C53" s="102" t="s">
        <v>491</v>
      </c>
      <c r="D53" s="133" t="s">
        <v>13</v>
      </c>
      <c r="E53" s="17">
        <v>40</v>
      </c>
      <c r="F53" s="103">
        <v>85</v>
      </c>
      <c r="G53" s="120">
        <v>1.2431250000000002E-4</v>
      </c>
      <c r="H53" s="185">
        <v>5</v>
      </c>
      <c r="I53" s="108" t="s">
        <v>628</v>
      </c>
      <c r="J53" s="18">
        <v>5.4222999999999999</v>
      </c>
      <c r="K53" s="70">
        <f t="shared" si="4"/>
        <v>488.00700000000001</v>
      </c>
      <c r="L53" s="208"/>
    </row>
    <row r="54" spans="1:12" ht="27.95" customHeight="1">
      <c r="A54" s="1297"/>
      <c r="B54" s="1300" t="s">
        <v>485</v>
      </c>
      <c r="C54" s="100" t="s">
        <v>492</v>
      </c>
      <c r="D54" s="134" t="s">
        <v>3</v>
      </c>
      <c r="E54" s="32">
        <v>40</v>
      </c>
      <c r="F54" s="101">
        <v>8</v>
      </c>
      <c r="G54" s="119">
        <v>6.6300000000000017E-6</v>
      </c>
      <c r="H54" s="186">
        <v>50</v>
      </c>
      <c r="I54" s="104" t="s">
        <v>686</v>
      </c>
      <c r="J54" s="162">
        <v>0.64</v>
      </c>
      <c r="K54" s="68">
        <f t="shared" si="4"/>
        <v>57.6</v>
      </c>
      <c r="L54" s="206"/>
    </row>
    <row r="55" spans="1:12" ht="27.95" customHeight="1">
      <c r="A55" s="1298"/>
      <c r="B55" s="1301"/>
      <c r="C55" s="91" t="s">
        <v>493</v>
      </c>
      <c r="D55" s="135" t="s">
        <v>5</v>
      </c>
      <c r="E55" s="58">
        <v>40</v>
      </c>
      <c r="F55" s="90">
        <v>13</v>
      </c>
      <c r="G55" s="116">
        <v>1.3260000000000003E-5</v>
      </c>
      <c r="H55" s="135">
        <v>25</v>
      </c>
      <c r="I55" s="92" t="s">
        <v>687</v>
      </c>
      <c r="J55" s="30">
        <v>1.2100000000000002</v>
      </c>
      <c r="K55" s="69">
        <f t="shared" si="4"/>
        <v>108.90000000000002</v>
      </c>
      <c r="L55" s="207"/>
    </row>
    <row r="56" spans="1:12" ht="27.95" customHeight="1" thickBot="1">
      <c r="A56" s="1299"/>
      <c r="B56" s="1302"/>
      <c r="C56" s="102" t="s">
        <v>494</v>
      </c>
      <c r="D56" s="136" t="s">
        <v>7</v>
      </c>
      <c r="E56" s="57">
        <v>40</v>
      </c>
      <c r="F56" s="103">
        <v>18</v>
      </c>
      <c r="G56" s="179">
        <v>1.9890000000000004E-5</v>
      </c>
      <c r="H56" s="136">
        <v>10</v>
      </c>
      <c r="I56" s="105" t="s">
        <v>678</v>
      </c>
      <c r="J56" s="25">
        <v>1.7600000000000002</v>
      </c>
      <c r="K56" s="111">
        <f t="shared" si="4"/>
        <v>158.40000000000003</v>
      </c>
      <c r="L56" s="210"/>
    </row>
    <row r="57" spans="1:12" ht="27.95" customHeight="1" thickBot="1">
      <c r="A57" s="1628" t="s">
        <v>581</v>
      </c>
      <c r="B57" s="1629"/>
      <c r="C57" s="1629"/>
      <c r="D57" s="1629"/>
      <c r="E57" s="1629"/>
      <c r="F57" s="1629"/>
      <c r="G57" s="1629"/>
      <c r="H57" s="1629"/>
      <c r="I57" s="1629"/>
      <c r="J57" s="1629"/>
      <c r="K57" s="1630"/>
      <c r="L57" s="209"/>
    </row>
    <row r="58" spans="1:12" ht="27.95" customHeight="1">
      <c r="A58" s="1297"/>
      <c r="B58" s="1300" t="s">
        <v>481</v>
      </c>
      <c r="C58" s="100" t="s">
        <v>482</v>
      </c>
      <c r="D58" s="131" t="s">
        <v>3</v>
      </c>
      <c r="E58" s="32">
        <v>40</v>
      </c>
      <c r="F58" s="101">
        <v>82</v>
      </c>
      <c r="G58" s="119">
        <v>9.0409090909090932E-5</v>
      </c>
      <c r="H58" s="186">
        <v>10</v>
      </c>
      <c r="I58" s="177" t="s">
        <v>675</v>
      </c>
      <c r="J58" s="162">
        <v>3.5680000000000001</v>
      </c>
      <c r="K58" s="68">
        <f>J58*$K$2*((100-$K$1)/100)</f>
        <v>321.12</v>
      </c>
      <c r="L58" s="206"/>
    </row>
    <row r="59" spans="1:12" ht="27.95" customHeight="1">
      <c r="A59" s="1298"/>
      <c r="B59" s="1301"/>
      <c r="C59" s="91" t="s">
        <v>483</v>
      </c>
      <c r="D59" s="132" t="s">
        <v>5</v>
      </c>
      <c r="E59" s="58">
        <v>40</v>
      </c>
      <c r="F59" s="90">
        <v>165</v>
      </c>
      <c r="G59" s="117">
        <v>1.6575000000000004E-4</v>
      </c>
      <c r="H59" s="184">
        <v>10</v>
      </c>
      <c r="I59" s="156" t="s">
        <v>639</v>
      </c>
      <c r="J59" s="30">
        <v>6.3719999999999999</v>
      </c>
      <c r="K59" s="69">
        <f>J59*$K$2*((100-$K$1)/100)</f>
        <v>573.48</v>
      </c>
      <c r="L59" s="207"/>
    </row>
    <row r="60" spans="1:12" ht="27.95" customHeight="1" thickBot="1">
      <c r="A60" s="1299"/>
      <c r="B60" s="1302"/>
      <c r="C60" s="97"/>
      <c r="D60" s="6"/>
      <c r="E60" s="57"/>
      <c r="F60" s="57"/>
      <c r="G60" s="83"/>
      <c r="H60" s="168"/>
      <c r="I60" s="178"/>
      <c r="J60" s="25"/>
      <c r="K60" s="70"/>
      <c r="L60" s="208"/>
    </row>
    <row r="61" spans="1:12" ht="27.95" customHeight="1" thickBot="1">
      <c r="A61" s="1628" t="s">
        <v>574</v>
      </c>
      <c r="B61" s="1629"/>
      <c r="C61" s="1629"/>
      <c r="D61" s="1629"/>
      <c r="E61" s="1629"/>
      <c r="F61" s="1629"/>
      <c r="G61" s="1629"/>
      <c r="H61" s="1629"/>
      <c r="I61" s="1629"/>
      <c r="J61" s="1629"/>
      <c r="K61" s="1630"/>
      <c r="L61" s="209"/>
    </row>
    <row r="62" spans="1:12" ht="27.95" customHeight="1">
      <c r="A62" s="1407"/>
      <c r="B62" s="1312" t="s">
        <v>347</v>
      </c>
      <c r="C62" s="100" t="s">
        <v>341</v>
      </c>
      <c r="D62" s="4" t="s">
        <v>3</v>
      </c>
      <c r="E62" s="10">
        <v>40</v>
      </c>
      <c r="F62" s="101">
        <v>41</v>
      </c>
      <c r="G62" s="119">
        <v>4.3239130434782621E-5</v>
      </c>
      <c r="H62" s="186">
        <v>10</v>
      </c>
      <c r="I62" s="180" t="s">
        <v>668</v>
      </c>
      <c r="J62" s="11">
        <v>1.6560000000000001</v>
      </c>
      <c r="K62" s="68">
        <f t="shared" ref="K62:K67" si="5">J62*$K$2*((100-$K$1)/100)</f>
        <v>149.04000000000002</v>
      </c>
      <c r="L62" s="206"/>
    </row>
    <row r="63" spans="1:12" ht="27.95" customHeight="1">
      <c r="A63" s="1408"/>
      <c r="B63" s="1313"/>
      <c r="C63" s="91" t="s">
        <v>342</v>
      </c>
      <c r="D63" s="5" t="s">
        <v>5</v>
      </c>
      <c r="E63" s="14">
        <v>40</v>
      </c>
      <c r="F63" s="90">
        <v>60</v>
      </c>
      <c r="G63" s="117">
        <v>7.1035714285714303E-5</v>
      </c>
      <c r="H63" s="184">
        <v>10</v>
      </c>
      <c r="I63" s="176" t="s">
        <v>669</v>
      </c>
      <c r="J63" s="15">
        <v>2.52</v>
      </c>
      <c r="K63" s="69">
        <f t="shared" si="5"/>
        <v>226.8</v>
      </c>
      <c r="L63" s="207"/>
    </row>
    <row r="64" spans="1:12" ht="27.95" customHeight="1">
      <c r="A64" s="1408"/>
      <c r="B64" s="1313"/>
      <c r="C64" s="91" t="s">
        <v>343</v>
      </c>
      <c r="D64" s="5" t="s">
        <v>7</v>
      </c>
      <c r="E64" s="14">
        <v>40</v>
      </c>
      <c r="F64" s="90">
        <v>96</v>
      </c>
      <c r="G64" s="117">
        <v>9.9450000000000019E-5</v>
      </c>
      <c r="H64" s="184">
        <v>10</v>
      </c>
      <c r="I64" s="176" t="s">
        <v>638</v>
      </c>
      <c r="J64" s="15">
        <v>4.0216000000000003</v>
      </c>
      <c r="K64" s="69">
        <f t="shared" si="5"/>
        <v>361.94400000000002</v>
      </c>
      <c r="L64" s="207"/>
    </row>
    <row r="65" spans="1:12" ht="27.95" customHeight="1">
      <c r="A65" s="1408"/>
      <c r="B65" s="1313"/>
      <c r="C65" s="91" t="s">
        <v>344</v>
      </c>
      <c r="D65" s="5" t="s">
        <v>9</v>
      </c>
      <c r="E65" s="14">
        <v>40</v>
      </c>
      <c r="F65" s="90">
        <v>139</v>
      </c>
      <c r="G65" s="117">
        <v>1.8081818181818186E-4</v>
      </c>
      <c r="H65" s="184">
        <v>5</v>
      </c>
      <c r="I65" s="176" t="s">
        <v>670</v>
      </c>
      <c r="J65" s="15">
        <v>7.0015000000000001</v>
      </c>
      <c r="K65" s="69">
        <f t="shared" si="5"/>
        <v>630.13499999999999</v>
      </c>
      <c r="L65" s="207"/>
    </row>
    <row r="66" spans="1:12" ht="27.95" customHeight="1">
      <c r="A66" s="1408"/>
      <c r="B66" s="1313"/>
      <c r="C66" s="91" t="s">
        <v>345</v>
      </c>
      <c r="D66" s="5" t="s">
        <v>11</v>
      </c>
      <c r="E66" s="14">
        <v>40</v>
      </c>
      <c r="F66" s="90">
        <v>195</v>
      </c>
      <c r="G66" s="117">
        <v>2.8414285714285721E-4</v>
      </c>
      <c r="H66" s="184">
        <v>5</v>
      </c>
      <c r="I66" s="176" t="s">
        <v>671</v>
      </c>
      <c r="J66" s="15">
        <v>10.647</v>
      </c>
      <c r="K66" s="69">
        <f t="shared" si="5"/>
        <v>958.23</v>
      </c>
      <c r="L66" s="207"/>
    </row>
    <row r="67" spans="1:12" ht="27.95" customHeight="1" thickBot="1">
      <c r="A67" s="1409"/>
      <c r="B67" s="1364"/>
      <c r="C67" s="102" t="s">
        <v>346</v>
      </c>
      <c r="D67" s="6" t="s">
        <v>13</v>
      </c>
      <c r="E67" s="17">
        <v>40</v>
      </c>
      <c r="F67" s="103">
        <v>356</v>
      </c>
      <c r="G67" s="141">
        <v>4.5204545454545465E-4</v>
      </c>
      <c r="H67" s="185">
        <v>1</v>
      </c>
      <c r="I67" s="182" t="s">
        <v>672</v>
      </c>
      <c r="J67" s="18">
        <v>16.767499999999998</v>
      </c>
      <c r="K67" s="70">
        <f t="shared" si="5"/>
        <v>1509.0749999999998</v>
      </c>
      <c r="L67" s="208"/>
    </row>
    <row r="68" spans="1:12" ht="27.95" customHeight="1">
      <c r="A68" s="1407"/>
      <c r="B68" s="1312" t="s">
        <v>348</v>
      </c>
      <c r="C68" s="100" t="s">
        <v>349</v>
      </c>
      <c r="D68" s="134" t="s">
        <v>439</v>
      </c>
      <c r="E68" s="10">
        <v>40</v>
      </c>
      <c r="F68" s="101">
        <v>31</v>
      </c>
      <c r="G68" s="119">
        <v>2.7625000000000007E-5</v>
      </c>
      <c r="H68" s="186">
        <v>10</v>
      </c>
      <c r="I68" s="104" t="s">
        <v>673</v>
      </c>
      <c r="J68" s="11">
        <v>1.6244999999999998</v>
      </c>
      <c r="K68" s="68">
        <f t="shared" ref="K68:K74" si="6">J68*$K$2*((100-$K$1)/100)</f>
        <v>146.20499999999998</v>
      </c>
      <c r="L68" s="206"/>
    </row>
    <row r="69" spans="1:12" ht="27.95" customHeight="1">
      <c r="A69" s="1408"/>
      <c r="B69" s="1313"/>
      <c r="C69" s="91" t="s">
        <v>350</v>
      </c>
      <c r="D69" s="135" t="s">
        <v>361</v>
      </c>
      <c r="E69" s="14">
        <v>40</v>
      </c>
      <c r="F69" s="90">
        <v>49</v>
      </c>
      <c r="G69" s="117">
        <v>4.7357142857142871E-5</v>
      </c>
      <c r="H69" s="184">
        <v>10</v>
      </c>
      <c r="I69" s="92" t="s">
        <v>674</v>
      </c>
      <c r="J69" s="15">
        <v>2.7606000000000002</v>
      </c>
      <c r="K69" s="69">
        <f t="shared" si="6"/>
        <v>248.45400000000001</v>
      </c>
      <c r="L69" s="207"/>
    </row>
    <row r="70" spans="1:12" ht="27.95" customHeight="1">
      <c r="A70" s="1408"/>
      <c r="B70" s="1313"/>
      <c r="C70" s="91" t="s">
        <v>351</v>
      </c>
      <c r="D70" s="135" t="s">
        <v>362</v>
      </c>
      <c r="E70" s="14">
        <v>40</v>
      </c>
      <c r="F70" s="90">
        <v>66</v>
      </c>
      <c r="G70" s="117">
        <v>6.215625000000001E-5</v>
      </c>
      <c r="H70" s="184">
        <v>5</v>
      </c>
      <c r="I70" s="92" t="s">
        <v>636</v>
      </c>
      <c r="J70" s="15">
        <v>3.4337999999999997</v>
      </c>
      <c r="K70" s="69">
        <f t="shared" si="6"/>
        <v>309.04199999999997</v>
      </c>
      <c r="L70" s="207"/>
    </row>
    <row r="71" spans="1:12" ht="27.95" customHeight="1">
      <c r="A71" s="1408"/>
      <c r="B71" s="1313"/>
      <c r="C71" s="91" t="s">
        <v>352</v>
      </c>
      <c r="D71" s="135" t="s">
        <v>363</v>
      </c>
      <c r="E71" s="14">
        <v>40</v>
      </c>
      <c r="F71" s="90">
        <v>72</v>
      </c>
      <c r="G71" s="117">
        <v>6.6300000000000012E-5</v>
      </c>
      <c r="H71" s="184">
        <v>5</v>
      </c>
      <c r="I71" s="92" t="s">
        <v>654</v>
      </c>
      <c r="J71" s="15">
        <v>4.45</v>
      </c>
      <c r="K71" s="69">
        <f t="shared" si="6"/>
        <v>400.5</v>
      </c>
      <c r="L71" s="207"/>
    </row>
    <row r="72" spans="1:12" ht="27.95" customHeight="1">
      <c r="A72" s="1408"/>
      <c r="B72" s="1313"/>
      <c r="C72" s="91" t="s">
        <v>353</v>
      </c>
      <c r="D72" s="135" t="s">
        <v>364</v>
      </c>
      <c r="E72" s="14">
        <v>40</v>
      </c>
      <c r="F72" s="90">
        <v>99</v>
      </c>
      <c r="G72" s="117">
        <v>9.0409090909090932E-5</v>
      </c>
      <c r="H72" s="184">
        <v>5</v>
      </c>
      <c r="I72" s="92" t="s">
        <v>675</v>
      </c>
      <c r="J72" s="15">
        <v>4.5540000000000003</v>
      </c>
      <c r="K72" s="69">
        <f t="shared" si="6"/>
        <v>409.86</v>
      </c>
      <c r="L72" s="207"/>
    </row>
    <row r="73" spans="1:12" ht="27.95" customHeight="1">
      <c r="A73" s="1408"/>
      <c r="B73" s="1313"/>
      <c r="C73" s="91" t="s">
        <v>354</v>
      </c>
      <c r="D73" s="135" t="s">
        <v>365</v>
      </c>
      <c r="E73" s="14">
        <v>40</v>
      </c>
      <c r="F73" s="90">
        <v>104</v>
      </c>
      <c r="G73" s="117">
        <v>9.9450000000000019E-5</v>
      </c>
      <c r="H73" s="184">
        <v>5</v>
      </c>
      <c r="I73" s="92" t="s">
        <v>638</v>
      </c>
      <c r="J73" s="15">
        <v>5.9089999999999998</v>
      </c>
      <c r="K73" s="69">
        <f t="shared" si="6"/>
        <v>531.80999999999995</v>
      </c>
      <c r="L73" s="207"/>
    </row>
    <row r="74" spans="1:12" ht="27.95" customHeight="1">
      <c r="A74" s="1408"/>
      <c r="B74" s="1313"/>
      <c r="C74" s="91" t="s">
        <v>355</v>
      </c>
      <c r="D74" s="135" t="s">
        <v>366</v>
      </c>
      <c r="E74" s="14">
        <v>40</v>
      </c>
      <c r="F74" s="90">
        <v>107</v>
      </c>
      <c r="G74" s="117">
        <v>1.1050000000000003E-4</v>
      </c>
      <c r="H74" s="184">
        <v>5</v>
      </c>
      <c r="I74" s="92" t="s">
        <v>663</v>
      </c>
      <c r="J74" s="15">
        <v>6.6120000000000001</v>
      </c>
      <c r="K74" s="69">
        <f t="shared" si="6"/>
        <v>595.08000000000004</v>
      </c>
      <c r="L74" s="207"/>
    </row>
    <row r="75" spans="1:12" ht="27.95" customHeight="1">
      <c r="A75" s="1408"/>
      <c r="B75" s="1313"/>
      <c r="C75" s="91" t="s">
        <v>356</v>
      </c>
      <c r="D75" s="135" t="s">
        <v>367</v>
      </c>
      <c r="E75" s="14">
        <v>40</v>
      </c>
      <c r="F75" s="90">
        <v>127</v>
      </c>
      <c r="G75" s="117">
        <v>1.4207142857142861E-4</v>
      </c>
      <c r="H75" s="184">
        <v>5</v>
      </c>
      <c r="I75" s="92" t="s">
        <v>666</v>
      </c>
      <c r="J75" s="15">
        <v>7.9396000000000013</v>
      </c>
      <c r="K75" s="69">
        <f>J75*$K$2*((100-$K$1)/100)</f>
        <v>714.56400000000008</v>
      </c>
      <c r="L75" s="207"/>
    </row>
    <row r="76" spans="1:12" ht="27.95" customHeight="1">
      <c r="A76" s="1408"/>
      <c r="B76" s="1313"/>
      <c r="C76" s="91" t="s">
        <v>357</v>
      </c>
      <c r="D76" s="135" t="s">
        <v>368</v>
      </c>
      <c r="E76" s="14">
        <v>40</v>
      </c>
      <c r="F76" s="90">
        <v>130</v>
      </c>
      <c r="G76" s="117">
        <v>1.6575000000000004E-4</v>
      </c>
      <c r="H76" s="184">
        <v>5</v>
      </c>
      <c r="I76" s="92" t="s">
        <v>639</v>
      </c>
      <c r="J76" s="15">
        <v>7.7850000000000001</v>
      </c>
      <c r="K76" s="69">
        <f>J76*$K$2*((100-$K$1)/100)</f>
        <v>700.65</v>
      </c>
      <c r="L76" s="207"/>
    </row>
    <row r="77" spans="1:12" ht="27.95" customHeight="1">
      <c r="A77" s="1408"/>
      <c r="B77" s="1313"/>
      <c r="C77" s="91" t="s">
        <v>358</v>
      </c>
      <c r="D77" s="135" t="s">
        <v>369</v>
      </c>
      <c r="E77" s="14">
        <v>40</v>
      </c>
      <c r="F77" s="90">
        <v>215</v>
      </c>
      <c r="G77" s="118">
        <v>2.4862500000000004E-4</v>
      </c>
      <c r="H77" s="184">
        <v>1</v>
      </c>
      <c r="I77" s="92" t="s">
        <v>642</v>
      </c>
      <c r="J77" s="15">
        <v>12.226099999999999</v>
      </c>
      <c r="K77" s="69">
        <f>J77*$K$2*((100-$K$1)/100)</f>
        <v>1100.3489999999999</v>
      </c>
      <c r="L77" s="207"/>
    </row>
    <row r="78" spans="1:12" ht="27.95" customHeight="1">
      <c r="A78" s="1408"/>
      <c r="B78" s="1313"/>
      <c r="C78" s="91" t="s">
        <v>359</v>
      </c>
      <c r="D78" s="135" t="s">
        <v>370</v>
      </c>
      <c r="E78" s="14">
        <v>40</v>
      </c>
      <c r="F78" s="90">
        <v>226</v>
      </c>
      <c r="G78" s="118">
        <v>3.3150000000000009E-4</v>
      </c>
      <c r="H78" s="184">
        <v>1</v>
      </c>
      <c r="I78" s="92" t="s">
        <v>650</v>
      </c>
      <c r="J78" s="15">
        <v>11.271599999999999</v>
      </c>
      <c r="K78" s="69">
        <f>J78*$K$2*((100-$K$1)/100)</f>
        <v>1014.444</v>
      </c>
      <c r="L78" s="207"/>
    </row>
    <row r="79" spans="1:12" ht="27.95" customHeight="1" thickBot="1">
      <c r="A79" s="1409"/>
      <c r="B79" s="1364"/>
      <c r="C79" s="102" t="s">
        <v>360</v>
      </c>
      <c r="D79" s="136" t="s">
        <v>371</v>
      </c>
      <c r="E79" s="17">
        <v>40</v>
      </c>
      <c r="F79" s="103">
        <v>224</v>
      </c>
      <c r="G79" s="120">
        <v>3.3150000000000009E-4</v>
      </c>
      <c r="H79" s="185">
        <v>1</v>
      </c>
      <c r="I79" s="105" t="s">
        <v>650</v>
      </c>
      <c r="J79" s="18">
        <v>11.717599999999999</v>
      </c>
      <c r="K79" s="70">
        <f>J79*$K$2*((100-$K$1)/100)</f>
        <v>1054.5839999999998</v>
      </c>
      <c r="L79" s="208"/>
    </row>
    <row r="80" spans="1:12" ht="27.95" customHeight="1" thickBot="1">
      <c r="A80" s="1628" t="s">
        <v>624</v>
      </c>
      <c r="B80" s="1629"/>
      <c r="C80" s="1629"/>
      <c r="D80" s="1629"/>
      <c r="E80" s="1629"/>
      <c r="F80" s="1629"/>
      <c r="G80" s="1629"/>
      <c r="H80" s="1629"/>
      <c r="I80" s="1629"/>
      <c r="J80" s="1629"/>
      <c r="K80" s="1630"/>
      <c r="L80" s="209"/>
    </row>
    <row r="81" spans="1:12" ht="27.95" customHeight="1">
      <c r="A81" s="1407"/>
      <c r="B81" s="1312" t="s">
        <v>391</v>
      </c>
      <c r="C81" s="100" t="s">
        <v>392</v>
      </c>
      <c r="D81" s="4" t="s">
        <v>3</v>
      </c>
      <c r="E81" s="10">
        <v>40</v>
      </c>
      <c r="F81" s="101">
        <v>27</v>
      </c>
      <c r="G81" s="119">
        <v>2.4862500000000005E-5</v>
      </c>
      <c r="H81" s="186">
        <v>10</v>
      </c>
      <c r="I81" s="109" t="s">
        <v>648</v>
      </c>
      <c r="J81" s="11">
        <v>1.1073999999999999</v>
      </c>
      <c r="K81" s="113">
        <f t="shared" ref="K81:K86" si="7">J81*$K$2*((100-$K$1)/100)</f>
        <v>99.665999999999997</v>
      </c>
      <c r="L81" s="211"/>
    </row>
    <row r="82" spans="1:12" ht="27.95" customHeight="1">
      <c r="A82" s="1408"/>
      <c r="B82" s="1313"/>
      <c r="C82" s="91" t="s">
        <v>393</v>
      </c>
      <c r="D82" s="5" t="s">
        <v>5</v>
      </c>
      <c r="E82" s="14">
        <v>40</v>
      </c>
      <c r="F82" s="90">
        <v>41</v>
      </c>
      <c r="G82" s="117">
        <v>4.1437500000000011E-5</v>
      </c>
      <c r="H82" s="184">
        <v>10</v>
      </c>
      <c r="I82" s="96" t="s">
        <v>643</v>
      </c>
      <c r="J82" s="15">
        <v>1.665</v>
      </c>
      <c r="K82" s="69">
        <f t="shared" si="7"/>
        <v>149.85</v>
      </c>
      <c r="L82" s="207"/>
    </row>
    <row r="83" spans="1:12" ht="27.95" customHeight="1">
      <c r="A83" s="1408"/>
      <c r="B83" s="1313"/>
      <c r="C83" s="91" t="s">
        <v>394</v>
      </c>
      <c r="D83" s="5" t="s">
        <v>7</v>
      </c>
      <c r="E83" s="14">
        <v>40</v>
      </c>
      <c r="F83" s="90">
        <v>74</v>
      </c>
      <c r="G83" s="117">
        <v>8.2875000000000022E-5</v>
      </c>
      <c r="H83" s="184">
        <v>5</v>
      </c>
      <c r="I83" s="96" t="s">
        <v>637</v>
      </c>
      <c r="J83" s="15">
        <v>3.52</v>
      </c>
      <c r="K83" s="69">
        <f t="shared" si="7"/>
        <v>316.8</v>
      </c>
      <c r="L83" s="207"/>
    </row>
    <row r="84" spans="1:12" ht="27.95" customHeight="1">
      <c r="A84" s="1408"/>
      <c r="B84" s="1313"/>
      <c r="C84" s="91" t="s">
        <v>395</v>
      </c>
      <c r="D84" s="5" t="s">
        <v>9</v>
      </c>
      <c r="E84" s="14">
        <v>40</v>
      </c>
      <c r="F84" s="90">
        <v>106</v>
      </c>
      <c r="G84" s="117">
        <v>1.3260000000000002E-4</v>
      </c>
      <c r="H84" s="184">
        <v>5</v>
      </c>
      <c r="I84" s="96" t="s">
        <v>676</v>
      </c>
      <c r="J84" s="15">
        <v>4.7429999999999994</v>
      </c>
      <c r="K84" s="69">
        <f t="shared" si="7"/>
        <v>426.86999999999995</v>
      </c>
      <c r="L84" s="207"/>
    </row>
    <row r="85" spans="1:12" ht="27.95" customHeight="1">
      <c r="A85" s="1408"/>
      <c r="B85" s="1313"/>
      <c r="C85" s="91" t="s">
        <v>396</v>
      </c>
      <c r="D85" s="5" t="s">
        <v>11</v>
      </c>
      <c r="E85" s="14">
        <v>40</v>
      </c>
      <c r="F85" s="90">
        <v>136</v>
      </c>
      <c r="G85" s="117">
        <v>1.6575000000000004E-4</v>
      </c>
      <c r="H85" s="184">
        <v>5</v>
      </c>
      <c r="I85" s="96" t="s">
        <v>639</v>
      </c>
      <c r="J85" s="15">
        <v>6.5281000000000002</v>
      </c>
      <c r="K85" s="69">
        <f t="shared" si="7"/>
        <v>587.529</v>
      </c>
      <c r="L85" s="207"/>
    </row>
    <row r="86" spans="1:12" ht="27.95" customHeight="1" thickBot="1">
      <c r="A86" s="1409"/>
      <c r="B86" s="1364"/>
      <c r="C86" s="102" t="s">
        <v>397</v>
      </c>
      <c r="D86" s="6" t="s">
        <v>13</v>
      </c>
      <c r="E86" s="17">
        <v>40</v>
      </c>
      <c r="F86" s="103">
        <v>214</v>
      </c>
      <c r="G86" s="141">
        <v>2.0718750000000004E-4</v>
      </c>
      <c r="H86" s="185">
        <v>1</v>
      </c>
      <c r="I86" s="108" t="s">
        <v>630</v>
      </c>
      <c r="J86" s="18">
        <v>10.313700000000001</v>
      </c>
      <c r="K86" s="111">
        <f t="shared" si="7"/>
        <v>928.23300000000006</v>
      </c>
      <c r="L86" s="210"/>
    </row>
    <row r="87" spans="1:12" ht="27.95" customHeight="1">
      <c r="A87" s="1407"/>
      <c r="B87" s="1312" t="s">
        <v>622</v>
      </c>
      <c r="C87" s="100" t="s">
        <v>398</v>
      </c>
      <c r="D87" s="134" t="s">
        <v>617</v>
      </c>
      <c r="E87" s="10">
        <v>40</v>
      </c>
      <c r="F87" s="101">
        <v>25</v>
      </c>
      <c r="G87" s="119">
        <v>1.8081818181818186E-5</v>
      </c>
      <c r="H87" s="186">
        <v>10</v>
      </c>
      <c r="I87" s="104" t="s">
        <v>677</v>
      </c>
      <c r="J87" s="11">
        <v>1.0573000000000001</v>
      </c>
      <c r="K87" s="68">
        <f t="shared" ref="K87:K97" si="8">J87*$K$2*((100-$K$1)/100)</f>
        <v>95.157000000000011</v>
      </c>
      <c r="L87" s="206"/>
    </row>
    <row r="88" spans="1:12" ht="27.95" customHeight="1">
      <c r="A88" s="1408"/>
      <c r="B88" s="1313"/>
      <c r="C88" s="91" t="s">
        <v>399</v>
      </c>
      <c r="D88" s="135" t="s">
        <v>618</v>
      </c>
      <c r="E88" s="14">
        <v>40</v>
      </c>
      <c r="F88" s="90">
        <v>26</v>
      </c>
      <c r="G88" s="117">
        <v>1.9890000000000004E-5</v>
      </c>
      <c r="H88" s="184">
        <v>10</v>
      </c>
      <c r="I88" s="92" t="s">
        <v>678</v>
      </c>
      <c r="J88" s="15">
        <v>1.1299999999999999</v>
      </c>
      <c r="K88" s="69">
        <f t="shared" si="8"/>
        <v>101.69999999999999</v>
      </c>
      <c r="L88" s="207"/>
    </row>
    <row r="89" spans="1:12" ht="27.95" customHeight="1">
      <c r="A89" s="1408"/>
      <c r="B89" s="1313"/>
      <c r="C89" s="91" t="s">
        <v>400</v>
      </c>
      <c r="D89" s="135" t="s">
        <v>361</v>
      </c>
      <c r="E89" s="14">
        <v>40</v>
      </c>
      <c r="F89" s="90">
        <v>40</v>
      </c>
      <c r="G89" s="117">
        <v>3.6833333333333345E-5</v>
      </c>
      <c r="H89" s="184">
        <v>10</v>
      </c>
      <c r="I89" s="92" t="s">
        <v>679</v>
      </c>
      <c r="J89" s="15">
        <v>1.69</v>
      </c>
      <c r="K89" s="69">
        <f t="shared" si="8"/>
        <v>152.1</v>
      </c>
      <c r="L89" s="207"/>
    </row>
    <row r="90" spans="1:12" ht="27.95" customHeight="1">
      <c r="A90" s="1408"/>
      <c r="B90" s="1313"/>
      <c r="C90" s="91" t="s">
        <v>401</v>
      </c>
      <c r="D90" s="135" t="s">
        <v>362</v>
      </c>
      <c r="E90" s="14">
        <v>40</v>
      </c>
      <c r="F90" s="90">
        <v>60</v>
      </c>
      <c r="G90" s="117">
        <v>6.215625000000001E-5</v>
      </c>
      <c r="H90" s="184">
        <v>5</v>
      </c>
      <c r="I90" s="92" t="s">
        <v>636</v>
      </c>
      <c r="J90" s="15">
        <v>3.08</v>
      </c>
      <c r="K90" s="69">
        <f t="shared" si="8"/>
        <v>277.2</v>
      </c>
      <c r="L90" s="207"/>
    </row>
    <row r="91" spans="1:12" ht="27.95" customHeight="1">
      <c r="A91" s="1408"/>
      <c r="B91" s="1313"/>
      <c r="C91" s="91" t="s">
        <v>402</v>
      </c>
      <c r="D91" s="135" t="s">
        <v>363</v>
      </c>
      <c r="E91" s="14">
        <v>40</v>
      </c>
      <c r="F91" s="90">
        <v>63</v>
      </c>
      <c r="G91" s="117">
        <v>6.6300000000000012E-5</v>
      </c>
      <c r="H91" s="184">
        <v>5</v>
      </c>
      <c r="I91" s="92" t="s">
        <v>654</v>
      </c>
      <c r="J91" s="15">
        <v>2.8440000000000003</v>
      </c>
      <c r="K91" s="69">
        <f t="shared" si="8"/>
        <v>255.96000000000004</v>
      </c>
      <c r="L91" s="207"/>
    </row>
    <row r="92" spans="1:12" ht="27.95" customHeight="1">
      <c r="A92" s="1408"/>
      <c r="B92" s="1313"/>
      <c r="C92" s="91" t="s">
        <v>403</v>
      </c>
      <c r="D92" s="135" t="s">
        <v>366</v>
      </c>
      <c r="E92" s="14">
        <v>40</v>
      </c>
      <c r="F92" s="90">
        <v>98</v>
      </c>
      <c r="G92" s="117">
        <v>9.4714285714285742E-5</v>
      </c>
      <c r="H92" s="184">
        <v>5</v>
      </c>
      <c r="I92" s="92" t="s">
        <v>680</v>
      </c>
      <c r="J92" s="15">
        <v>5.43</v>
      </c>
      <c r="K92" s="69">
        <f t="shared" si="8"/>
        <v>488.7</v>
      </c>
      <c r="L92" s="207"/>
    </row>
    <row r="93" spans="1:12" ht="27.95" customHeight="1">
      <c r="A93" s="1408"/>
      <c r="B93" s="1313"/>
      <c r="C93" s="91" t="s">
        <v>404</v>
      </c>
      <c r="D93" s="135" t="s">
        <v>364</v>
      </c>
      <c r="E93" s="14">
        <v>40</v>
      </c>
      <c r="F93" s="90">
        <v>97</v>
      </c>
      <c r="G93" s="117">
        <v>9.9450000000000019E-5</v>
      </c>
      <c r="H93" s="184">
        <v>5</v>
      </c>
      <c r="I93" s="92" t="s">
        <v>697</v>
      </c>
      <c r="J93" s="15">
        <v>4.4710000000000001</v>
      </c>
      <c r="K93" s="69">
        <f t="shared" si="8"/>
        <v>402.39</v>
      </c>
      <c r="L93" s="207"/>
    </row>
    <row r="94" spans="1:12" ht="27.95" customHeight="1">
      <c r="A94" s="1408"/>
      <c r="B94" s="1313"/>
      <c r="C94" s="91" t="s">
        <v>405</v>
      </c>
      <c r="D94" s="135" t="s">
        <v>365</v>
      </c>
      <c r="E94" s="14">
        <v>40</v>
      </c>
      <c r="F94" s="90">
        <v>96</v>
      </c>
      <c r="G94" s="117">
        <v>1.0468421052631581E-4</v>
      </c>
      <c r="H94" s="184">
        <v>5</v>
      </c>
      <c r="I94" s="92" t="s">
        <v>638</v>
      </c>
      <c r="J94" s="15">
        <v>4.8917999999999999</v>
      </c>
      <c r="K94" s="69">
        <f t="shared" si="8"/>
        <v>440.262</v>
      </c>
      <c r="L94" s="207"/>
    </row>
    <row r="95" spans="1:12" ht="27.95" customHeight="1">
      <c r="A95" s="1408"/>
      <c r="B95" s="1313"/>
      <c r="C95" s="91" t="s">
        <v>406</v>
      </c>
      <c r="D95" s="132" t="s">
        <v>414</v>
      </c>
      <c r="E95" s="14">
        <v>40</v>
      </c>
      <c r="F95" s="90">
        <v>117</v>
      </c>
      <c r="G95" s="117">
        <v>1.2431250000000002E-4</v>
      </c>
      <c r="H95" s="184">
        <v>5</v>
      </c>
      <c r="I95" s="92" t="s">
        <v>628</v>
      </c>
      <c r="J95" s="15">
        <v>6.0671999999999997</v>
      </c>
      <c r="K95" s="69">
        <f t="shared" si="8"/>
        <v>546.048</v>
      </c>
      <c r="L95" s="207"/>
    </row>
    <row r="96" spans="1:12" ht="27.95" customHeight="1">
      <c r="A96" s="1408"/>
      <c r="B96" s="1313"/>
      <c r="C96" s="91" t="s">
        <v>407</v>
      </c>
      <c r="D96" s="132" t="s">
        <v>415</v>
      </c>
      <c r="E96" s="14">
        <v>40</v>
      </c>
      <c r="F96" s="90">
        <v>120</v>
      </c>
      <c r="G96" s="117">
        <v>1.2431250000000002E-4</v>
      </c>
      <c r="H96" s="184">
        <v>5</v>
      </c>
      <c r="I96" s="92" t="s">
        <v>628</v>
      </c>
      <c r="J96" s="15">
        <v>6.3112000000000004</v>
      </c>
      <c r="K96" s="69">
        <f t="shared" si="8"/>
        <v>568.00800000000004</v>
      </c>
      <c r="L96" s="207"/>
    </row>
    <row r="97" spans="1:12" ht="27.95" customHeight="1">
      <c r="A97" s="1408"/>
      <c r="B97" s="1313"/>
      <c r="C97" s="91" t="s">
        <v>408</v>
      </c>
      <c r="D97" s="132" t="s">
        <v>367</v>
      </c>
      <c r="E97" s="14">
        <v>40</v>
      </c>
      <c r="F97" s="90">
        <v>119</v>
      </c>
      <c r="G97" s="117">
        <v>1.2431250000000002E-4</v>
      </c>
      <c r="H97" s="184">
        <v>5</v>
      </c>
      <c r="I97" s="92" t="s">
        <v>628</v>
      </c>
      <c r="J97" s="15">
        <v>6.5954000000000006</v>
      </c>
      <c r="K97" s="69">
        <f t="shared" si="8"/>
        <v>593.58600000000001</v>
      </c>
      <c r="L97" s="207"/>
    </row>
    <row r="98" spans="1:12" ht="27.95" customHeight="1">
      <c r="A98" s="1408"/>
      <c r="B98" s="1313"/>
      <c r="C98" s="91" t="s">
        <v>409</v>
      </c>
      <c r="D98" s="132" t="s">
        <v>416</v>
      </c>
      <c r="E98" s="14">
        <v>40</v>
      </c>
      <c r="F98" s="90">
        <v>124</v>
      </c>
      <c r="G98" s="117">
        <v>1.4207142857142861E-4</v>
      </c>
      <c r="H98" s="184">
        <v>5</v>
      </c>
      <c r="I98" s="92" t="s">
        <v>666</v>
      </c>
      <c r="J98" s="15">
        <v>7.0363999999999995</v>
      </c>
      <c r="K98" s="69">
        <f>J98*$K$2*((100-$K$1)/100)</f>
        <v>633.27599999999995</v>
      </c>
      <c r="L98" s="207"/>
    </row>
    <row r="99" spans="1:12" ht="27.95" customHeight="1">
      <c r="A99" s="1408"/>
      <c r="B99" s="1313"/>
      <c r="C99" s="91" t="s">
        <v>410</v>
      </c>
      <c r="D99" s="132" t="s">
        <v>417</v>
      </c>
      <c r="E99" s="14">
        <v>40</v>
      </c>
      <c r="F99" s="90">
        <v>185</v>
      </c>
      <c r="G99" s="118">
        <v>2.4862500000000004E-4</v>
      </c>
      <c r="H99" s="184">
        <v>1</v>
      </c>
      <c r="I99" s="92" t="s">
        <v>642</v>
      </c>
      <c r="J99" s="15">
        <v>10.1175</v>
      </c>
      <c r="K99" s="69">
        <f>J99*$K$2*((100-$K$1)/100)</f>
        <v>910.57499999999993</v>
      </c>
      <c r="L99" s="207"/>
    </row>
    <row r="100" spans="1:12" ht="27.95" customHeight="1">
      <c r="A100" s="1408"/>
      <c r="B100" s="1313"/>
      <c r="C100" s="91" t="s">
        <v>411</v>
      </c>
      <c r="D100" s="132" t="s">
        <v>418</v>
      </c>
      <c r="E100" s="14">
        <v>40</v>
      </c>
      <c r="F100" s="90">
        <v>188</v>
      </c>
      <c r="G100" s="118">
        <v>2.4862500000000004E-4</v>
      </c>
      <c r="H100" s="184">
        <v>1</v>
      </c>
      <c r="I100" s="92" t="s">
        <v>642</v>
      </c>
      <c r="J100" s="15">
        <v>10.59</v>
      </c>
      <c r="K100" s="69">
        <f>J100*$K$2*((100-$K$1)/100)</f>
        <v>953.1</v>
      </c>
      <c r="L100" s="207"/>
    </row>
    <row r="101" spans="1:12" ht="27.95" customHeight="1">
      <c r="A101" s="1408"/>
      <c r="B101" s="1313"/>
      <c r="C101" s="91" t="s">
        <v>412</v>
      </c>
      <c r="D101" s="132" t="s">
        <v>419</v>
      </c>
      <c r="E101" s="14">
        <v>40</v>
      </c>
      <c r="F101" s="90">
        <v>189</v>
      </c>
      <c r="G101" s="118">
        <v>2.4862500000000004E-4</v>
      </c>
      <c r="H101" s="184">
        <v>1</v>
      </c>
      <c r="I101" s="92" t="s">
        <v>642</v>
      </c>
      <c r="J101" s="15">
        <v>10.110800000000001</v>
      </c>
      <c r="K101" s="69">
        <f>J101*$K$2*((100-$K$1)/100)</f>
        <v>909.97200000000009</v>
      </c>
      <c r="L101" s="207"/>
    </row>
    <row r="102" spans="1:12" ht="27.95" customHeight="1" thickBot="1">
      <c r="A102" s="1409"/>
      <c r="B102" s="1364"/>
      <c r="C102" s="102" t="s">
        <v>413</v>
      </c>
      <c r="D102" s="133" t="s">
        <v>420</v>
      </c>
      <c r="E102" s="17">
        <v>40</v>
      </c>
      <c r="F102" s="103">
        <v>195</v>
      </c>
      <c r="G102" s="120">
        <v>2.4862500000000004E-4</v>
      </c>
      <c r="H102" s="185">
        <v>1</v>
      </c>
      <c r="I102" s="105" t="s">
        <v>642</v>
      </c>
      <c r="J102" s="18">
        <v>10.1568</v>
      </c>
      <c r="K102" s="70">
        <f>J102*$K$2*((100-$K$1)/100)</f>
        <v>914.11200000000008</v>
      </c>
      <c r="L102" s="208"/>
    </row>
    <row r="103" spans="1:12" ht="27.95" customHeight="1" thickBot="1">
      <c r="A103" s="1628" t="s">
        <v>576</v>
      </c>
      <c r="B103" s="1629"/>
      <c r="C103" s="1629"/>
      <c r="D103" s="1629"/>
      <c r="E103" s="1629"/>
      <c r="F103" s="1629"/>
      <c r="G103" s="1629"/>
      <c r="H103" s="1629"/>
      <c r="I103" s="1629"/>
      <c r="J103" s="1629"/>
      <c r="K103" s="1630"/>
      <c r="L103" s="209"/>
    </row>
    <row r="104" spans="1:12" ht="27.95" customHeight="1">
      <c r="A104" s="1407"/>
      <c r="B104" s="1312" t="s">
        <v>621</v>
      </c>
      <c r="C104" s="100" t="s">
        <v>443</v>
      </c>
      <c r="D104" s="134" t="s">
        <v>454</v>
      </c>
      <c r="E104" s="10">
        <v>40</v>
      </c>
      <c r="F104" s="101">
        <v>25</v>
      </c>
      <c r="G104" s="119">
        <v>2.0718750000000006E-5</v>
      </c>
      <c r="H104" s="186">
        <v>10</v>
      </c>
      <c r="I104" s="107">
        <v>480</v>
      </c>
      <c r="J104" s="11">
        <v>1.1868000000000001</v>
      </c>
      <c r="K104" s="69">
        <f t="shared" ref="K104:K111" si="9">J104*$K$2*((100-$K$1)/100)</f>
        <v>106.81200000000001</v>
      </c>
      <c r="L104" s="207"/>
    </row>
    <row r="105" spans="1:12" ht="27.95" customHeight="1">
      <c r="A105" s="1408"/>
      <c r="B105" s="1313"/>
      <c r="C105" s="91" t="s">
        <v>444</v>
      </c>
      <c r="D105" s="135" t="s">
        <v>455</v>
      </c>
      <c r="E105" s="14">
        <v>40</v>
      </c>
      <c r="F105" s="90">
        <v>26</v>
      </c>
      <c r="G105" s="117">
        <v>2.2100000000000005E-5</v>
      </c>
      <c r="H105" s="184">
        <v>10</v>
      </c>
      <c r="I105" s="95">
        <v>450</v>
      </c>
      <c r="J105" s="15">
        <v>1.1868000000000001</v>
      </c>
      <c r="K105" s="69">
        <f t="shared" si="9"/>
        <v>106.81200000000001</v>
      </c>
      <c r="L105" s="207"/>
    </row>
    <row r="106" spans="1:12" ht="27.95" customHeight="1">
      <c r="A106" s="1408"/>
      <c r="B106" s="1313"/>
      <c r="C106" s="91" t="s">
        <v>445</v>
      </c>
      <c r="D106" s="135" t="s">
        <v>456</v>
      </c>
      <c r="E106" s="14">
        <v>40</v>
      </c>
      <c r="F106" s="90">
        <v>47</v>
      </c>
      <c r="G106" s="117">
        <v>3.5517857142857151E-5</v>
      </c>
      <c r="H106" s="184">
        <v>10</v>
      </c>
      <c r="I106" s="95">
        <v>280</v>
      </c>
      <c r="J106" s="15">
        <v>2.34</v>
      </c>
      <c r="K106" s="69">
        <f t="shared" si="9"/>
        <v>210.6</v>
      </c>
      <c r="L106" s="207"/>
    </row>
    <row r="107" spans="1:12" ht="27.95" customHeight="1">
      <c r="A107" s="1408"/>
      <c r="B107" s="1313"/>
      <c r="C107" s="91" t="s">
        <v>446</v>
      </c>
      <c r="D107" s="135" t="s">
        <v>457</v>
      </c>
      <c r="E107" s="14">
        <v>40</v>
      </c>
      <c r="F107" s="90">
        <v>64</v>
      </c>
      <c r="G107" s="117">
        <v>4.9725000000000009E-5</v>
      </c>
      <c r="H107" s="184">
        <v>10</v>
      </c>
      <c r="I107" s="95">
        <v>200</v>
      </c>
      <c r="J107" s="15">
        <v>2.6772000000000005</v>
      </c>
      <c r="K107" s="69">
        <f t="shared" si="9"/>
        <v>240.94800000000004</v>
      </c>
      <c r="L107" s="207"/>
    </row>
    <row r="108" spans="1:12" ht="27.95" customHeight="1">
      <c r="A108" s="1408"/>
      <c r="B108" s="1313"/>
      <c r="C108" s="91" t="s">
        <v>447</v>
      </c>
      <c r="D108" s="135" t="s">
        <v>458</v>
      </c>
      <c r="E108" s="14">
        <v>40</v>
      </c>
      <c r="F108" s="90">
        <v>68</v>
      </c>
      <c r="G108" s="117">
        <v>6.215625000000001E-5</v>
      </c>
      <c r="H108" s="184">
        <v>5</v>
      </c>
      <c r="I108" s="95">
        <v>160</v>
      </c>
      <c r="J108" s="15">
        <v>2.806</v>
      </c>
      <c r="K108" s="69">
        <f t="shared" si="9"/>
        <v>252.54</v>
      </c>
      <c r="L108" s="207"/>
    </row>
    <row r="109" spans="1:12" ht="27.95" customHeight="1">
      <c r="A109" s="1408"/>
      <c r="B109" s="1313"/>
      <c r="C109" s="91" t="s">
        <v>448</v>
      </c>
      <c r="D109" s="135" t="s">
        <v>459</v>
      </c>
      <c r="E109" s="14">
        <v>40</v>
      </c>
      <c r="F109" s="90">
        <v>117</v>
      </c>
      <c r="G109" s="117">
        <v>9.4714285714285742E-5</v>
      </c>
      <c r="H109" s="184">
        <v>5</v>
      </c>
      <c r="I109" s="95">
        <v>105</v>
      </c>
      <c r="J109" s="15">
        <v>5.2290000000000001</v>
      </c>
      <c r="K109" s="69">
        <f t="shared" si="9"/>
        <v>470.61</v>
      </c>
      <c r="L109" s="207"/>
    </row>
    <row r="110" spans="1:12" ht="27.95" customHeight="1">
      <c r="A110" s="1408"/>
      <c r="B110" s="1313"/>
      <c r="C110" s="91" t="s">
        <v>449</v>
      </c>
      <c r="D110" s="135" t="s">
        <v>460</v>
      </c>
      <c r="E110" s="14">
        <v>40</v>
      </c>
      <c r="F110" s="90">
        <v>115</v>
      </c>
      <c r="G110" s="117">
        <v>9.4714285714285742E-5</v>
      </c>
      <c r="H110" s="184">
        <v>5</v>
      </c>
      <c r="I110" s="95">
        <v>105</v>
      </c>
      <c r="J110" s="15">
        <v>5.6681999999999997</v>
      </c>
      <c r="K110" s="69">
        <f t="shared" si="9"/>
        <v>510.13799999999998</v>
      </c>
      <c r="L110" s="207"/>
    </row>
    <row r="111" spans="1:12" ht="27.95" customHeight="1">
      <c r="A111" s="1408"/>
      <c r="B111" s="1313"/>
      <c r="C111" s="91" t="s">
        <v>450</v>
      </c>
      <c r="D111" s="132" t="s">
        <v>461</v>
      </c>
      <c r="E111" s="14">
        <v>40</v>
      </c>
      <c r="F111" s="90">
        <v>121</v>
      </c>
      <c r="G111" s="117">
        <v>9.4714285714285742E-5</v>
      </c>
      <c r="H111" s="184">
        <v>5</v>
      </c>
      <c r="I111" s="95">
        <v>105</v>
      </c>
      <c r="J111" s="15">
        <v>5.7759999999999998</v>
      </c>
      <c r="K111" s="69">
        <f t="shared" si="9"/>
        <v>519.84</v>
      </c>
      <c r="L111" s="207"/>
    </row>
    <row r="112" spans="1:12" ht="27.95" customHeight="1">
      <c r="A112" s="1408"/>
      <c r="B112" s="1313"/>
      <c r="C112" s="91" t="s">
        <v>533</v>
      </c>
      <c r="D112" s="137" t="s">
        <v>534</v>
      </c>
      <c r="E112" s="58">
        <v>40</v>
      </c>
      <c r="F112" s="90">
        <v>144</v>
      </c>
      <c r="G112" s="117">
        <v>1.3260000000000002E-4</v>
      </c>
      <c r="H112" s="184">
        <v>5</v>
      </c>
      <c r="I112" s="156" t="s">
        <v>676</v>
      </c>
      <c r="J112" s="30">
        <v>8.0845000000000002</v>
      </c>
      <c r="K112" s="69">
        <f>J112*$K$2*((100-$K$1)/100)</f>
        <v>727.60500000000002</v>
      </c>
      <c r="L112" s="207"/>
    </row>
    <row r="113" spans="1:12" ht="27.95" customHeight="1">
      <c r="A113" s="1408"/>
      <c r="B113" s="1313"/>
      <c r="C113" s="91" t="s">
        <v>451</v>
      </c>
      <c r="D113" s="132" t="s">
        <v>462</v>
      </c>
      <c r="E113" s="14">
        <v>40</v>
      </c>
      <c r="F113" s="90">
        <v>140</v>
      </c>
      <c r="G113" s="117">
        <v>1.4207142857142861E-4</v>
      </c>
      <c r="H113" s="184">
        <v>5</v>
      </c>
      <c r="I113" s="96" t="s">
        <v>666</v>
      </c>
      <c r="J113" s="15">
        <v>7.9763999999999999</v>
      </c>
      <c r="K113" s="69">
        <f>J113*$K$2*((100-$K$1)/100)</f>
        <v>717.87599999999998</v>
      </c>
      <c r="L113" s="207"/>
    </row>
    <row r="114" spans="1:12" ht="27.95" customHeight="1">
      <c r="A114" s="1408"/>
      <c r="B114" s="1313"/>
      <c r="C114" s="91" t="s">
        <v>452</v>
      </c>
      <c r="D114" s="132" t="s">
        <v>463</v>
      </c>
      <c r="E114" s="14">
        <v>40</v>
      </c>
      <c r="F114" s="90">
        <v>244</v>
      </c>
      <c r="G114" s="118">
        <v>2.4862500000000004E-4</v>
      </c>
      <c r="H114" s="184">
        <v>1</v>
      </c>
      <c r="I114" s="96" t="s">
        <v>642</v>
      </c>
      <c r="J114" s="15">
        <v>10.792</v>
      </c>
      <c r="K114" s="69">
        <f>J114*$K$2*((100-$K$1)/100)</f>
        <v>971.28</v>
      </c>
      <c r="L114" s="207"/>
    </row>
    <row r="115" spans="1:12" ht="27.95" customHeight="1">
      <c r="A115" s="1408"/>
      <c r="B115" s="1313"/>
      <c r="C115" s="91" t="s">
        <v>453</v>
      </c>
      <c r="D115" s="132" t="s">
        <v>464</v>
      </c>
      <c r="E115" s="14">
        <v>40</v>
      </c>
      <c r="F115" s="90">
        <v>245</v>
      </c>
      <c r="G115" s="118">
        <v>3.3150000000000009E-4</v>
      </c>
      <c r="H115" s="184">
        <v>1</v>
      </c>
      <c r="I115" s="96" t="s">
        <v>650</v>
      </c>
      <c r="J115" s="15">
        <v>11.3712</v>
      </c>
      <c r="K115" s="69">
        <f>J115*$K$2*((100-$K$1)/100)</f>
        <v>1023.408</v>
      </c>
      <c r="L115" s="207"/>
    </row>
    <row r="116" spans="1:12" ht="27.95" customHeight="1" thickBot="1">
      <c r="A116" s="1409"/>
      <c r="B116" s="1364"/>
      <c r="C116" s="102" t="s">
        <v>466</v>
      </c>
      <c r="D116" s="133" t="s">
        <v>465</v>
      </c>
      <c r="E116" s="57">
        <v>40</v>
      </c>
      <c r="F116" s="103">
        <v>230</v>
      </c>
      <c r="G116" s="120">
        <v>3.3150000000000009E-4</v>
      </c>
      <c r="H116" s="185">
        <v>1</v>
      </c>
      <c r="I116" s="108" t="s">
        <v>650</v>
      </c>
      <c r="J116" s="18">
        <v>10.620999999999999</v>
      </c>
      <c r="K116" s="70">
        <f>J116*$K$2*((100-$K$1)/100)</f>
        <v>955.88999999999987</v>
      </c>
      <c r="L116" s="208"/>
    </row>
    <row r="117" spans="1:12" ht="27.95" customHeight="1" thickBot="1">
      <c r="A117" s="1624" t="s">
        <v>578</v>
      </c>
      <c r="B117" s="1625"/>
      <c r="C117" s="1625"/>
      <c r="D117" s="1625"/>
      <c r="E117" s="1625"/>
      <c r="F117" s="1625"/>
      <c r="G117" s="1625"/>
      <c r="H117" s="1625"/>
      <c r="I117" s="1625"/>
      <c r="J117" s="1625"/>
      <c r="K117" s="1626"/>
      <c r="L117" s="209"/>
    </row>
    <row r="118" spans="1:12" ht="27.95" customHeight="1">
      <c r="A118" s="1407"/>
      <c r="B118" s="1312" t="s">
        <v>316</v>
      </c>
      <c r="C118" s="100" t="s">
        <v>317</v>
      </c>
      <c r="D118" s="4" t="s">
        <v>3</v>
      </c>
      <c r="E118" s="10">
        <v>40</v>
      </c>
      <c r="F118" s="101">
        <v>69</v>
      </c>
      <c r="G118" s="183">
        <v>8.2875000000000022E-5</v>
      </c>
      <c r="H118" s="134">
        <v>10</v>
      </c>
      <c r="I118" s="180" t="s">
        <v>637</v>
      </c>
      <c r="J118" s="11">
        <v>3.1947999999999999</v>
      </c>
      <c r="K118" s="68">
        <f>J118*$K$2*((100-$K$1)/100)</f>
        <v>287.53199999999998</v>
      </c>
      <c r="L118" s="206"/>
    </row>
    <row r="119" spans="1:12" ht="27.95" customHeight="1">
      <c r="A119" s="1408"/>
      <c r="B119" s="1313"/>
      <c r="C119" s="91" t="s">
        <v>318</v>
      </c>
      <c r="D119" s="5" t="s">
        <v>5</v>
      </c>
      <c r="E119" s="14">
        <v>40</v>
      </c>
      <c r="F119" s="90">
        <v>122</v>
      </c>
      <c r="G119" s="117">
        <v>1.6575000000000004E-4</v>
      </c>
      <c r="H119" s="184">
        <v>10</v>
      </c>
      <c r="I119" s="176" t="s">
        <v>639</v>
      </c>
      <c r="J119" s="15">
        <v>4.9140000000000006</v>
      </c>
      <c r="K119" s="69">
        <f t="shared" ref="K119:K140" si="10">J119*$K$2*((100-$K$1)/100)</f>
        <v>442.26000000000005</v>
      </c>
      <c r="L119" s="207"/>
    </row>
    <row r="120" spans="1:12" ht="27.95" customHeight="1">
      <c r="A120" s="1408"/>
      <c r="B120" s="1313"/>
      <c r="C120" s="91" t="s">
        <v>319</v>
      </c>
      <c r="D120" s="5" t="s">
        <v>7</v>
      </c>
      <c r="E120" s="14">
        <v>40</v>
      </c>
      <c r="F120" s="90">
        <v>183</v>
      </c>
      <c r="G120" s="117">
        <v>2.2100000000000006E-4</v>
      </c>
      <c r="H120" s="184">
        <v>5</v>
      </c>
      <c r="I120" s="176" t="s">
        <v>660</v>
      </c>
      <c r="J120" s="15">
        <v>9.5500000000000007</v>
      </c>
      <c r="K120" s="69">
        <f t="shared" si="10"/>
        <v>859.50000000000011</v>
      </c>
      <c r="L120" s="207"/>
    </row>
    <row r="121" spans="1:12" ht="27.95" customHeight="1">
      <c r="A121" s="1408"/>
      <c r="B121" s="1313"/>
      <c r="C121" s="91" t="s">
        <v>320</v>
      </c>
      <c r="D121" s="5" t="s">
        <v>9</v>
      </c>
      <c r="E121" s="14">
        <v>40</v>
      </c>
      <c r="F121" s="90">
        <v>270</v>
      </c>
      <c r="G121" s="117">
        <v>3.9780000000000007E-4</v>
      </c>
      <c r="H121" s="184">
        <v>5</v>
      </c>
      <c r="I121" s="176" t="s">
        <v>651</v>
      </c>
      <c r="J121" s="15">
        <v>16.72</v>
      </c>
      <c r="K121" s="69">
        <f t="shared" si="10"/>
        <v>1504.8</v>
      </c>
      <c r="L121" s="207"/>
    </row>
    <row r="122" spans="1:12" ht="27.95" customHeight="1">
      <c r="A122" s="1408"/>
      <c r="B122" s="1313"/>
      <c r="C122" s="91" t="s">
        <v>321</v>
      </c>
      <c r="D122" s="5" t="s">
        <v>11</v>
      </c>
      <c r="E122" s="14">
        <v>40</v>
      </c>
      <c r="F122" s="90">
        <v>325</v>
      </c>
      <c r="G122" s="117">
        <v>4.9725000000000008E-4</v>
      </c>
      <c r="H122" s="184">
        <v>5</v>
      </c>
      <c r="I122" s="176" t="s">
        <v>661</v>
      </c>
      <c r="J122" s="15">
        <v>20.64</v>
      </c>
      <c r="K122" s="69">
        <f t="shared" si="10"/>
        <v>1857.6000000000001</v>
      </c>
      <c r="L122" s="207"/>
    </row>
    <row r="123" spans="1:12" ht="27.95" customHeight="1" thickBot="1">
      <c r="A123" s="1627"/>
      <c r="B123" s="1314"/>
      <c r="C123" s="196" t="s">
        <v>322</v>
      </c>
      <c r="D123" s="63" t="s">
        <v>13</v>
      </c>
      <c r="E123" s="114">
        <v>40</v>
      </c>
      <c r="F123" s="198">
        <v>575</v>
      </c>
      <c r="G123" s="199">
        <v>9.0409090909090929E-4</v>
      </c>
      <c r="H123" s="200">
        <v>1</v>
      </c>
      <c r="I123" s="202" t="s">
        <v>662</v>
      </c>
      <c r="J123" s="129">
        <v>32.6</v>
      </c>
      <c r="K123" s="111">
        <f t="shared" si="10"/>
        <v>2934</v>
      </c>
      <c r="L123" s="210"/>
    </row>
    <row r="124" spans="1:12" ht="27.95" customHeight="1">
      <c r="A124" s="1297"/>
      <c r="B124" s="1300" t="s">
        <v>323</v>
      </c>
      <c r="C124" s="100" t="s">
        <v>324</v>
      </c>
      <c r="D124" s="131" t="s">
        <v>613</v>
      </c>
      <c r="E124" s="32">
        <v>40</v>
      </c>
      <c r="F124" s="101">
        <v>96</v>
      </c>
      <c r="G124" s="119">
        <v>1.1050000000000003E-4</v>
      </c>
      <c r="H124" s="186">
        <v>10</v>
      </c>
      <c r="I124" s="177" t="s">
        <v>663</v>
      </c>
      <c r="J124" s="162">
        <v>5.4010000000000007</v>
      </c>
      <c r="K124" s="68">
        <f t="shared" si="10"/>
        <v>486.09000000000009</v>
      </c>
      <c r="L124" s="206"/>
    </row>
    <row r="125" spans="1:12" ht="27.95" customHeight="1">
      <c r="A125" s="1298"/>
      <c r="B125" s="1301"/>
      <c r="C125" s="91" t="s">
        <v>325</v>
      </c>
      <c r="D125" s="132" t="s">
        <v>614</v>
      </c>
      <c r="E125" s="58">
        <v>40</v>
      </c>
      <c r="F125" s="90">
        <v>125</v>
      </c>
      <c r="G125" s="117">
        <v>1.6575000000000004E-4</v>
      </c>
      <c r="H125" s="184">
        <v>5</v>
      </c>
      <c r="I125" s="156" t="s">
        <v>639</v>
      </c>
      <c r="J125" s="30">
        <v>7.4366000000000003</v>
      </c>
      <c r="K125" s="69">
        <f t="shared" si="10"/>
        <v>669.29399999999998</v>
      </c>
      <c r="L125" s="207"/>
    </row>
    <row r="126" spans="1:12" ht="27.95" customHeight="1">
      <c r="A126" s="1298"/>
      <c r="B126" s="1301"/>
      <c r="C126" s="91" t="s">
        <v>326</v>
      </c>
      <c r="D126" s="132" t="s">
        <v>615</v>
      </c>
      <c r="E126" s="58">
        <v>40</v>
      </c>
      <c r="F126" s="90">
        <v>148</v>
      </c>
      <c r="G126" s="117">
        <v>1.9890000000000004E-4</v>
      </c>
      <c r="H126" s="184">
        <v>5</v>
      </c>
      <c r="I126" s="156" t="s">
        <v>664</v>
      </c>
      <c r="J126" s="30">
        <v>7.551000000000001</v>
      </c>
      <c r="K126" s="69">
        <f t="shared" si="10"/>
        <v>679.59000000000015</v>
      </c>
      <c r="L126" s="207"/>
    </row>
    <row r="127" spans="1:12" ht="27.95" customHeight="1">
      <c r="A127" s="1298"/>
      <c r="B127" s="1301"/>
      <c r="C127" s="91" t="s">
        <v>748</v>
      </c>
      <c r="D127" s="132" t="s">
        <v>749</v>
      </c>
      <c r="E127" s="58">
        <v>40</v>
      </c>
      <c r="F127" s="90">
        <v>182</v>
      </c>
      <c r="G127" s="117">
        <f>0.01/I127</f>
        <v>2.5000000000000001E-4</v>
      </c>
      <c r="H127" s="184">
        <v>5</v>
      </c>
      <c r="I127" s="156" t="s">
        <v>642</v>
      </c>
      <c r="J127" s="30">
        <v>12.007999999999999</v>
      </c>
      <c r="K127" s="69">
        <f t="shared" si="10"/>
        <v>1080.72</v>
      </c>
      <c r="L127" s="207"/>
    </row>
    <row r="128" spans="1:12" ht="27.95" customHeight="1">
      <c r="A128" s="1298"/>
      <c r="B128" s="1301"/>
      <c r="C128" s="91" t="s">
        <v>751</v>
      </c>
      <c r="D128" s="132" t="s">
        <v>750</v>
      </c>
      <c r="E128" s="58">
        <v>40</v>
      </c>
      <c r="F128" s="90">
        <v>211</v>
      </c>
      <c r="G128" s="117">
        <f>0.01/I128</f>
        <v>3.3333333333333332E-4</v>
      </c>
      <c r="H128" s="184">
        <v>5</v>
      </c>
      <c r="I128" s="156" t="s">
        <v>650</v>
      </c>
      <c r="J128" s="30">
        <v>14.37</v>
      </c>
      <c r="K128" s="69">
        <f t="shared" si="10"/>
        <v>1293.3</v>
      </c>
      <c r="L128" s="207"/>
    </row>
    <row r="129" spans="1:12" ht="27.95" customHeight="1" thickBot="1">
      <c r="A129" s="1299"/>
      <c r="B129" s="1302"/>
      <c r="C129" s="102" t="s">
        <v>762</v>
      </c>
      <c r="D129" s="133" t="s">
        <v>763</v>
      </c>
      <c r="E129" s="57">
        <v>40</v>
      </c>
      <c r="F129" s="103">
        <v>225</v>
      </c>
      <c r="G129" s="141">
        <v>4.0000000000000002E-4</v>
      </c>
      <c r="H129" s="185">
        <v>5</v>
      </c>
      <c r="I129" s="178" t="s">
        <v>650</v>
      </c>
      <c r="J129" s="25">
        <v>15.24</v>
      </c>
      <c r="K129" s="70">
        <f t="shared" si="10"/>
        <v>1371.6</v>
      </c>
      <c r="L129" s="208"/>
    </row>
    <row r="130" spans="1:12" ht="27.95" customHeight="1">
      <c r="A130" s="1329"/>
      <c r="B130" s="1467" t="s">
        <v>327</v>
      </c>
      <c r="C130" s="188" t="s">
        <v>328</v>
      </c>
      <c r="D130" s="2" t="s">
        <v>3</v>
      </c>
      <c r="E130" s="59">
        <v>40</v>
      </c>
      <c r="F130" s="191">
        <v>66</v>
      </c>
      <c r="G130" s="192">
        <v>7.6500000000000016E-5</v>
      </c>
      <c r="H130" s="190">
        <v>10</v>
      </c>
      <c r="I130" s="155" t="s">
        <v>665</v>
      </c>
      <c r="J130" s="56">
        <v>4.1580000000000004</v>
      </c>
      <c r="K130" s="113">
        <f t="shared" si="10"/>
        <v>374.22</v>
      </c>
      <c r="L130" s="211"/>
    </row>
    <row r="131" spans="1:12" ht="27.95" customHeight="1">
      <c r="A131" s="1298"/>
      <c r="B131" s="1301"/>
      <c r="C131" s="91" t="s">
        <v>329</v>
      </c>
      <c r="D131" s="5" t="s">
        <v>5</v>
      </c>
      <c r="E131" s="58">
        <v>40</v>
      </c>
      <c r="F131" s="90">
        <v>111</v>
      </c>
      <c r="G131" s="117">
        <v>1.4207142857142861E-4</v>
      </c>
      <c r="H131" s="184">
        <v>10</v>
      </c>
      <c r="I131" s="156" t="s">
        <v>666</v>
      </c>
      <c r="J131" s="30">
        <v>6.3013999999999992</v>
      </c>
      <c r="K131" s="69">
        <f t="shared" si="10"/>
        <v>567.12599999999998</v>
      </c>
      <c r="L131" s="207"/>
    </row>
    <row r="132" spans="1:12" ht="27.95" customHeight="1" thickBot="1">
      <c r="A132" s="1299"/>
      <c r="B132" s="1302"/>
      <c r="C132" s="97"/>
      <c r="D132" s="6"/>
      <c r="E132" s="57"/>
      <c r="F132" s="57"/>
      <c r="G132" s="83"/>
      <c r="H132" s="168"/>
      <c r="I132" s="178"/>
      <c r="J132" s="25"/>
      <c r="K132" s="70"/>
      <c r="L132" s="208"/>
    </row>
    <row r="133" spans="1:12" ht="27.95" customHeight="1">
      <c r="A133" s="1297"/>
      <c r="B133" s="1300" t="s">
        <v>330</v>
      </c>
      <c r="C133" s="100" t="s">
        <v>331</v>
      </c>
      <c r="D133" s="4" t="s">
        <v>3</v>
      </c>
      <c r="E133" s="32">
        <v>40</v>
      </c>
      <c r="F133" s="32">
        <v>83</v>
      </c>
      <c r="G133" s="181">
        <v>7.6500000000000016E-5</v>
      </c>
      <c r="H133" s="186">
        <v>10</v>
      </c>
      <c r="I133" s="177" t="s">
        <v>665</v>
      </c>
      <c r="J133" s="162">
        <v>4.4589999999999996</v>
      </c>
      <c r="K133" s="68">
        <f t="shared" si="10"/>
        <v>401.30999999999995</v>
      </c>
      <c r="L133" s="206"/>
    </row>
    <row r="134" spans="1:12" ht="27.95" customHeight="1">
      <c r="A134" s="1298"/>
      <c r="B134" s="1301"/>
      <c r="C134" s="91" t="s">
        <v>332</v>
      </c>
      <c r="D134" s="5" t="s">
        <v>5</v>
      </c>
      <c r="E134" s="58">
        <v>40</v>
      </c>
      <c r="F134" s="58">
        <v>130</v>
      </c>
      <c r="G134" s="118">
        <v>1.4207142857142861E-4</v>
      </c>
      <c r="H134" s="184">
        <v>10</v>
      </c>
      <c r="I134" s="156" t="s">
        <v>666</v>
      </c>
      <c r="J134" s="30">
        <v>7.39</v>
      </c>
      <c r="K134" s="69">
        <f t="shared" si="10"/>
        <v>665.1</v>
      </c>
      <c r="L134" s="207"/>
    </row>
    <row r="135" spans="1:12" ht="27.95" customHeight="1" thickBot="1">
      <c r="A135" s="1299"/>
      <c r="B135" s="1302"/>
      <c r="C135" s="97"/>
      <c r="D135" s="6"/>
      <c r="E135" s="57"/>
      <c r="F135" s="57"/>
      <c r="G135" s="83"/>
      <c r="H135" s="168"/>
      <c r="I135" s="178"/>
      <c r="J135" s="25"/>
      <c r="K135" s="70"/>
      <c r="L135" s="208"/>
    </row>
    <row r="136" spans="1:12" ht="27.95" customHeight="1">
      <c r="A136" s="1297"/>
      <c r="B136" s="1300" t="s">
        <v>333</v>
      </c>
      <c r="C136" s="100" t="s">
        <v>334</v>
      </c>
      <c r="D136" s="4" t="s">
        <v>3</v>
      </c>
      <c r="E136" s="32">
        <v>40</v>
      </c>
      <c r="F136" s="101">
        <v>91</v>
      </c>
      <c r="G136" s="181">
        <v>7.6500000000000016E-5</v>
      </c>
      <c r="H136" s="186">
        <v>10</v>
      </c>
      <c r="I136" s="177" t="s">
        <v>665</v>
      </c>
      <c r="J136" s="162">
        <v>4.0964</v>
      </c>
      <c r="K136" s="68">
        <f t="shared" si="10"/>
        <v>368.67599999999999</v>
      </c>
      <c r="L136" s="206"/>
    </row>
    <row r="137" spans="1:12" ht="27.95" customHeight="1">
      <c r="A137" s="1298"/>
      <c r="B137" s="1301"/>
      <c r="C137" s="91" t="s">
        <v>335</v>
      </c>
      <c r="D137" s="5" t="s">
        <v>5</v>
      </c>
      <c r="E137" s="58">
        <v>40</v>
      </c>
      <c r="F137" s="90">
        <v>135</v>
      </c>
      <c r="G137" s="118">
        <v>1.4207142857142861E-4</v>
      </c>
      <c r="H137" s="184">
        <v>10</v>
      </c>
      <c r="I137" s="156" t="s">
        <v>666</v>
      </c>
      <c r="J137" s="30">
        <v>6.3388</v>
      </c>
      <c r="K137" s="69">
        <f t="shared" si="10"/>
        <v>570.49199999999996</v>
      </c>
      <c r="L137" s="207"/>
    </row>
    <row r="138" spans="1:12" ht="27.95" customHeight="1" thickBot="1">
      <c r="A138" s="1299"/>
      <c r="B138" s="1302"/>
      <c r="C138" s="97"/>
      <c r="D138" s="6"/>
      <c r="E138" s="57"/>
      <c r="F138" s="57"/>
      <c r="G138" s="83"/>
      <c r="H138" s="168"/>
      <c r="I138" s="178"/>
      <c r="J138" s="25"/>
      <c r="K138" s="70"/>
      <c r="L138" s="208"/>
    </row>
    <row r="139" spans="1:12" ht="27.95" customHeight="1">
      <c r="A139" s="1297"/>
      <c r="B139" s="1300" t="s">
        <v>337</v>
      </c>
      <c r="C139" s="100" t="s">
        <v>338</v>
      </c>
      <c r="D139" s="4" t="s">
        <v>3</v>
      </c>
      <c r="E139" s="32">
        <v>40</v>
      </c>
      <c r="F139" s="101">
        <v>71</v>
      </c>
      <c r="G139" s="119">
        <v>8.2875000000000022E-5</v>
      </c>
      <c r="H139" s="186">
        <v>10</v>
      </c>
      <c r="I139" s="177" t="s">
        <v>637</v>
      </c>
      <c r="J139" s="162">
        <v>4.4269999999999996</v>
      </c>
      <c r="K139" s="68">
        <f t="shared" si="10"/>
        <v>398.42999999999995</v>
      </c>
      <c r="L139" s="206"/>
    </row>
    <row r="140" spans="1:12" ht="27.95" customHeight="1">
      <c r="A140" s="1298"/>
      <c r="B140" s="1301"/>
      <c r="C140" s="91" t="s">
        <v>339</v>
      </c>
      <c r="D140" s="5" t="s">
        <v>5</v>
      </c>
      <c r="E140" s="58">
        <v>40</v>
      </c>
      <c r="F140" s="90">
        <v>113</v>
      </c>
      <c r="G140" s="118">
        <v>1.4207142857142861E-4</v>
      </c>
      <c r="H140" s="184">
        <v>10</v>
      </c>
      <c r="I140" s="156" t="s">
        <v>666</v>
      </c>
      <c r="J140" s="30">
        <v>7.19</v>
      </c>
      <c r="K140" s="69">
        <f t="shared" si="10"/>
        <v>647.1</v>
      </c>
      <c r="L140" s="207"/>
    </row>
    <row r="141" spans="1:12" ht="27.95" customHeight="1" thickBot="1">
      <c r="A141" s="1299"/>
      <c r="B141" s="1302"/>
      <c r="C141" s="97"/>
      <c r="D141" s="6"/>
      <c r="E141" s="57"/>
      <c r="F141" s="57"/>
      <c r="G141" s="83"/>
      <c r="H141" s="168"/>
      <c r="I141" s="178"/>
      <c r="J141" s="25"/>
      <c r="K141" s="70"/>
      <c r="L141" s="208"/>
    </row>
    <row r="142" spans="1:12" ht="27.95" customHeight="1">
      <c r="A142" s="1297"/>
      <c r="B142" s="1300" t="s">
        <v>336</v>
      </c>
      <c r="C142" s="100" t="s">
        <v>340</v>
      </c>
      <c r="D142" s="4" t="s">
        <v>3</v>
      </c>
      <c r="E142" s="32">
        <v>40</v>
      </c>
      <c r="F142" s="32">
        <v>57</v>
      </c>
      <c r="G142" s="119">
        <v>5.8500000000000012E-5</v>
      </c>
      <c r="H142" s="186">
        <v>10</v>
      </c>
      <c r="I142" s="177" t="s">
        <v>667</v>
      </c>
      <c r="J142" s="162">
        <v>3.3724999999999996</v>
      </c>
      <c r="K142" s="68">
        <f>J142*$K$2*((100-$K$1)/100)</f>
        <v>303.52499999999998</v>
      </c>
      <c r="L142" s="206"/>
    </row>
    <row r="143" spans="1:12" ht="27.95" customHeight="1">
      <c r="A143" s="1298"/>
      <c r="B143" s="1301"/>
      <c r="C143" s="91"/>
      <c r="D143" s="5"/>
      <c r="E143" s="58"/>
      <c r="F143" s="58"/>
      <c r="G143" s="82"/>
      <c r="H143" s="167"/>
      <c r="I143" s="156"/>
      <c r="J143" s="30"/>
      <c r="K143" s="69"/>
      <c r="L143" s="207"/>
    </row>
    <row r="144" spans="1:12" ht="27.95" customHeight="1" thickBot="1">
      <c r="A144" s="1299"/>
      <c r="B144" s="1302"/>
      <c r="C144" s="97"/>
      <c r="D144" s="6"/>
      <c r="E144" s="57"/>
      <c r="F144" s="57"/>
      <c r="G144" s="83"/>
      <c r="H144" s="168"/>
      <c r="I144" s="178"/>
      <c r="J144" s="25"/>
      <c r="K144" s="111"/>
      <c r="L144" s="210"/>
    </row>
    <row r="145" spans="1:12" ht="27.95" customHeight="1" thickBot="1">
      <c r="A145" s="1628" t="s">
        <v>575</v>
      </c>
      <c r="B145" s="1629"/>
      <c r="C145" s="1629"/>
      <c r="D145" s="1629"/>
      <c r="E145" s="1629"/>
      <c r="F145" s="1629"/>
      <c r="G145" s="1629"/>
      <c r="H145" s="1629"/>
      <c r="I145" s="1629"/>
      <c r="J145" s="1629"/>
      <c r="K145" s="1630"/>
      <c r="L145" s="209"/>
    </row>
    <row r="146" spans="1:12" ht="27.95" customHeight="1">
      <c r="A146" s="1407"/>
      <c r="B146" s="1312" t="s">
        <v>372</v>
      </c>
      <c r="C146" s="100" t="s">
        <v>373</v>
      </c>
      <c r="D146" s="134" t="s">
        <v>3</v>
      </c>
      <c r="E146" s="10">
        <v>40</v>
      </c>
      <c r="F146" s="101">
        <v>52</v>
      </c>
      <c r="G146" s="119">
        <v>4.9725000000000009E-5</v>
      </c>
      <c r="H146" s="186">
        <v>10</v>
      </c>
      <c r="I146" s="101">
        <v>200</v>
      </c>
      <c r="J146" s="11">
        <v>2.7256999999999998</v>
      </c>
      <c r="K146" s="113">
        <f t="shared" ref="K146:K153" si="11">J146*$K$2*((100-$K$1)/100)</f>
        <v>245.31299999999999</v>
      </c>
      <c r="L146" s="211"/>
    </row>
    <row r="147" spans="1:12" ht="27.95" customHeight="1">
      <c r="A147" s="1408"/>
      <c r="B147" s="1313"/>
      <c r="C147" s="91" t="s">
        <v>374</v>
      </c>
      <c r="D147" s="135" t="s">
        <v>616</v>
      </c>
      <c r="E147" s="14">
        <v>40</v>
      </c>
      <c r="F147" s="90">
        <v>68</v>
      </c>
      <c r="G147" s="117">
        <v>7.6500000000000016E-5</v>
      </c>
      <c r="H147" s="184">
        <v>10</v>
      </c>
      <c r="I147" s="90">
        <v>130</v>
      </c>
      <c r="J147" s="15">
        <v>4.18</v>
      </c>
      <c r="K147" s="69">
        <f t="shared" si="11"/>
        <v>376.2</v>
      </c>
      <c r="L147" s="207"/>
    </row>
    <row r="148" spans="1:12" ht="27.95" customHeight="1">
      <c r="A148" s="1408"/>
      <c r="B148" s="1313"/>
      <c r="C148" s="91" t="s">
        <v>375</v>
      </c>
      <c r="D148" s="135" t="s">
        <v>5</v>
      </c>
      <c r="E148" s="14">
        <v>40</v>
      </c>
      <c r="F148" s="90">
        <v>88</v>
      </c>
      <c r="G148" s="117">
        <v>9.0409090909090932E-5</v>
      </c>
      <c r="H148" s="184">
        <v>10</v>
      </c>
      <c r="I148" s="93">
        <v>110</v>
      </c>
      <c r="J148" s="15">
        <v>4.8578000000000001</v>
      </c>
      <c r="K148" s="69">
        <f t="shared" si="11"/>
        <v>437.202</v>
      </c>
      <c r="L148" s="207"/>
    </row>
    <row r="149" spans="1:12" ht="27.95" customHeight="1">
      <c r="A149" s="1408"/>
      <c r="B149" s="1313"/>
      <c r="C149" s="91" t="s">
        <v>376</v>
      </c>
      <c r="D149" s="135" t="s">
        <v>7</v>
      </c>
      <c r="E149" s="14">
        <v>40</v>
      </c>
      <c r="F149" s="90">
        <v>145</v>
      </c>
      <c r="G149" s="117">
        <v>1.6575000000000004E-4</v>
      </c>
      <c r="H149" s="184">
        <v>5</v>
      </c>
      <c r="I149" s="94" t="s">
        <v>639</v>
      </c>
      <c r="J149" s="15">
        <v>7.93</v>
      </c>
      <c r="K149" s="69">
        <f t="shared" si="11"/>
        <v>713.69999999999993</v>
      </c>
      <c r="L149" s="207"/>
    </row>
    <row r="150" spans="1:12" ht="27.95" customHeight="1">
      <c r="A150" s="1408"/>
      <c r="B150" s="1313"/>
      <c r="C150" s="91" t="s">
        <v>377</v>
      </c>
      <c r="D150" s="132" t="s">
        <v>9</v>
      </c>
      <c r="E150" s="14">
        <v>40</v>
      </c>
      <c r="F150" s="90">
        <v>192</v>
      </c>
      <c r="G150" s="117">
        <v>2.8414285714285721E-4</v>
      </c>
      <c r="H150" s="184">
        <v>5</v>
      </c>
      <c r="I150" s="94" t="s">
        <v>671</v>
      </c>
      <c r="J150" s="15">
        <v>15.07</v>
      </c>
      <c r="K150" s="69">
        <f t="shared" si="11"/>
        <v>1356.3</v>
      </c>
      <c r="L150" s="207"/>
    </row>
    <row r="151" spans="1:12" ht="27.95" customHeight="1">
      <c r="A151" s="1408"/>
      <c r="B151" s="1313"/>
      <c r="C151" s="91" t="s">
        <v>378</v>
      </c>
      <c r="D151" s="132" t="s">
        <v>11</v>
      </c>
      <c r="E151" s="14">
        <v>40</v>
      </c>
      <c r="F151" s="90">
        <v>268</v>
      </c>
      <c r="G151" s="117">
        <v>3.3150000000000009E-4</v>
      </c>
      <c r="H151" s="184">
        <v>5</v>
      </c>
      <c r="I151" s="94" t="s">
        <v>650</v>
      </c>
      <c r="J151" s="15">
        <v>18.953000000000003</v>
      </c>
      <c r="K151" s="69">
        <f t="shared" si="11"/>
        <v>1705.7700000000002</v>
      </c>
      <c r="L151" s="207"/>
    </row>
    <row r="152" spans="1:12" ht="27.95" customHeight="1" thickBot="1">
      <c r="A152" s="1409"/>
      <c r="B152" s="1364"/>
      <c r="C152" s="102" t="s">
        <v>379</v>
      </c>
      <c r="D152" s="133" t="s">
        <v>13</v>
      </c>
      <c r="E152" s="17">
        <v>40</v>
      </c>
      <c r="F152" s="103">
        <v>473</v>
      </c>
      <c r="G152" s="141">
        <v>5.5250000000000015E-4</v>
      </c>
      <c r="H152" s="185">
        <v>1</v>
      </c>
      <c r="I152" s="106" t="s">
        <v>644</v>
      </c>
      <c r="J152" s="18">
        <v>30.855000000000004</v>
      </c>
      <c r="K152" s="70">
        <f t="shared" si="11"/>
        <v>2776.9500000000003</v>
      </c>
      <c r="L152" s="208"/>
    </row>
    <row r="153" spans="1:12" ht="27.95" customHeight="1">
      <c r="A153" s="1407"/>
      <c r="B153" s="1312" t="s">
        <v>380</v>
      </c>
      <c r="C153" s="100" t="s">
        <v>381</v>
      </c>
      <c r="D153" s="4" t="s">
        <v>3</v>
      </c>
      <c r="E153" s="10">
        <v>40</v>
      </c>
      <c r="F153" s="101">
        <v>61</v>
      </c>
      <c r="G153" s="119">
        <v>4.9725000000000009E-5</v>
      </c>
      <c r="H153" s="186">
        <v>10</v>
      </c>
      <c r="I153" s="107">
        <v>200</v>
      </c>
      <c r="J153" s="11">
        <v>2.71</v>
      </c>
      <c r="K153" s="68">
        <f t="shared" si="11"/>
        <v>243.9</v>
      </c>
      <c r="L153" s="206"/>
    </row>
    <row r="154" spans="1:12" ht="27.95" customHeight="1">
      <c r="A154" s="1408"/>
      <c r="B154" s="1313"/>
      <c r="C154" s="91" t="s">
        <v>382</v>
      </c>
      <c r="D154" s="5" t="s">
        <v>5</v>
      </c>
      <c r="E154" s="14">
        <v>40</v>
      </c>
      <c r="F154" s="90">
        <v>94</v>
      </c>
      <c r="G154" s="117">
        <v>9.9450000000000019E-5</v>
      </c>
      <c r="H154" s="184">
        <v>10</v>
      </c>
      <c r="I154" s="95">
        <v>100</v>
      </c>
      <c r="J154" s="15">
        <v>4.3710000000000004</v>
      </c>
      <c r="K154" s="69">
        <f t="shared" ref="K154:K164" si="12">J154*$K$2*((100-$K$1)/100)</f>
        <v>393.39000000000004</v>
      </c>
      <c r="L154" s="207"/>
    </row>
    <row r="155" spans="1:12" ht="27.95" customHeight="1">
      <c r="A155" s="1408"/>
      <c r="B155" s="1313"/>
      <c r="C155" s="91" t="s">
        <v>383</v>
      </c>
      <c r="D155" s="5" t="s">
        <v>7</v>
      </c>
      <c r="E155" s="14">
        <v>40</v>
      </c>
      <c r="F155" s="90">
        <v>153</v>
      </c>
      <c r="G155" s="117">
        <v>1.6575000000000004E-4</v>
      </c>
      <c r="H155" s="184">
        <v>5</v>
      </c>
      <c r="I155" s="96" t="s">
        <v>639</v>
      </c>
      <c r="J155" s="15">
        <v>6.7145999999999999</v>
      </c>
      <c r="K155" s="69">
        <f t="shared" si="12"/>
        <v>604.31399999999996</v>
      </c>
      <c r="L155" s="207"/>
    </row>
    <row r="156" spans="1:12" ht="27.95" customHeight="1">
      <c r="A156" s="1408"/>
      <c r="B156" s="1313"/>
      <c r="C156" s="91" t="s">
        <v>384</v>
      </c>
      <c r="D156" s="5" t="s">
        <v>9</v>
      </c>
      <c r="E156" s="14">
        <v>40</v>
      </c>
      <c r="F156" s="90">
        <v>215</v>
      </c>
      <c r="G156" s="117">
        <v>2.8414285714285721E-4</v>
      </c>
      <c r="H156" s="184">
        <v>5</v>
      </c>
      <c r="I156" s="96" t="s">
        <v>671</v>
      </c>
      <c r="J156" s="15">
        <v>16.5</v>
      </c>
      <c r="K156" s="69">
        <f t="shared" si="12"/>
        <v>1485</v>
      </c>
      <c r="L156" s="207"/>
    </row>
    <row r="157" spans="1:12" ht="27.95" customHeight="1">
      <c r="A157" s="1408"/>
      <c r="B157" s="1313"/>
      <c r="C157" s="91" t="s">
        <v>385</v>
      </c>
      <c r="D157" s="5" t="s">
        <v>11</v>
      </c>
      <c r="E157" s="14">
        <v>40</v>
      </c>
      <c r="F157" s="90">
        <v>270</v>
      </c>
      <c r="G157" s="117">
        <v>3.9780000000000007E-4</v>
      </c>
      <c r="H157" s="184">
        <v>5</v>
      </c>
      <c r="I157" s="96" t="s">
        <v>651</v>
      </c>
      <c r="J157" s="15">
        <v>20.231999999999999</v>
      </c>
      <c r="K157" s="69">
        <f t="shared" si="12"/>
        <v>1820.8799999999999</v>
      </c>
      <c r="L157" s="207"/>
    </row>
    <row r="158" spans="1:12" ht="27.95" customHeight="1" thickBot="1">
      <c r="A158" s="1409"/>
      <c r="B158" s="1364"/>
      <c r="C158" s="102" t="s">
        <v>386</v>
      </c>
      <c r="D158" s="6" t="s">
        <v>13</v>
      </c>
      <c r="E158" s="17">
        <v>40</v>
      </c>
      <c r="F158" s="103">
        <v>465</v>
      </c>
      <c r="G158" s="141">
        <v>5.5250000000000015E-4</v>
      </c>
      <c r="H158" s="185">
        <v>1</v>
      </c>
      <c r="I158" s="108" t="s">
        <v>644</v>
      </c>
      <c r="J158" s="18">
        <v>34.534500000000001</v>
      </c>
      <c r="K158" s="70">
        <f t="shared" si="12"/>
        <v>3108.105</v>
      </c>
      <c r="L158" s="208"/>
    </row>
    <row r="159" spans="1:12" ht="27.95" customHeight="1">
      <c r="A159" s="1297"/>
      <c r="B159" s="1300" t="s">
        <v>775</v>
      </c>
      <c r="C159" s="100" t="s">
        <v>776</v>
      </c>
      <c r="D159" s="4" t="s">
        <v>3</v>
      </c>
      <c r="E159" s="32">
        <v>40</v>
      </c>
      <c r="F159" s="101">
        <v>73</v>
      </c>
      <c r="G159" s="117">
        <v>9.9450000000000019E-5</v>
      </c>
      <c r="H159" s="186">
        <v>10</v>
      </c>
      <c r="I159" s="177" t="s">
        <v>659</v>
      </c>
      <c r="J159" s="162">
        <v>2.6956000000000002</v>
      </c>
      <c r="K159" s="68">
        <f>J159*$K$2*((100-$K$1)/100)</f>
        <v>242.60400000000001</v>
      </c>
      <c r="L159" s="206"/>
    </row>
    <row r="160" spans="1:12" ht="27.95" customHeight="1">
      <c r="A160" s="1298"/>
      <c r="B160" s="1301"/>
      <c r="C160" s="91" t="s">
        <v>777</v>
      </c>
      <c r="D160" s="5" t="s">
        <v>5</v>
      </c>
      <c r="E160" s="58">
        <v>40</v>
      </c>
      <c r="F160" s="90">
        <v>111</v>
      </c>
      <c r="G160" s="117">
        <v>1.6575000000000004E-4</v>
      </c>
      <c r="H160" s="184">
        <v>10</v>
      </c>
      <c r="I160" s="156" t="s">
        <v>638</v>
      </c>
      <c r="J160" s="30">
        <v>4.5590999999999999</v>
      </c>
      <c r="K160" s="69">
        <f>J160*$K$2*((100-$K$1)/100)</f>
        <v>410.31900000000002</v>
      </c>
      <c r="L160" s="207"/>
    </row>
    <row r="161" spans="1:12" ht="27.95" customHeight="1" thickBot="1">
      <c r="A161" s="1299"/>
      <c r="B161" s="1302"/>
      <c r="C161" s="102" t="s">
        <v>778</v>
      </c>
      <c r="D161" s="6" t="s">
        <v>7</v>
      </c>
      <c r="E161" s="57">
        <v>40</v>
      </c>
      <c r="F161" s="103">
        <v>189</v>
      </c>
      <c r="G161" s="117">
        <v>2.8414285714285721E-4</v>
      </c>
      <c r="H161" s="185">
        <v>5</v>
      </c>
      <c r="I161" s="178" t="s">
        <v>639</v>
      </c>
      <c r="J161" s="25">
        <v>7.4111999999999991</v>
      </c>
      <c r="K161" s="70">
        <f>J161*$K$2*((100-$K$1)/100)</f>
        <v>667.00799999999992</v>
      </c>
      <c r="L161" s="208"/>
    </row>
    <row r="162" spans="1:12" ht="27.95" customHeight="1">
      <c r="A162" s="1297"/>
      <c r="B162" s="1300" t="s">
        <v>387</v>
      </c>
      <c r="C162" s="100" t="s">
        <v>388</v>
      </c>
      <c r="D162" s="4" t="s">
        <v>3</v>
      </c>
      <c r="E162" s="32">
        <v>40</v>
      </c>
      <c r="F162" s="101">
        <v>53</v>
      </c>
      <c r="G162" s="119">
        <v>4.9725000000000009E-5</v>
      </c>
      <c r="H162" s="186">
        <v>10</v>
      </c>
      <c r="I162" s="177" t="s">
        <v>659</v>
      </c>
      <c r="J162" s="162">
        <v>2.3275000000000001</v>
      </c>
      <c r="K162" s="68">
        <f t="shared" si="12"/>
        <v>209.47500000000002</v>
      </c>
      <c r="L162" s="206"/>
    </row>
    <row r="163" spans="1:12" ht="27.95" customHeight="1">
      <c r="A163" s="1298"/>
      <c r="B163" s="1301"/>
      <c r="C163" s="91" t="s">
        <v>389</v>
      </c>
      <c r="D163" s="5" t="s">
        <v>5</v>
      </c>
      <c r="E163" s="58">
        <v>40</v>
      </c>
      <c r="F163" s="90">
        <v>96</v>
      </c>
      <c r="G163" s="117">
        <v>9.9450000000000019E-5</v>
      </c>
      <c r="H163" s="184">
        <v>10</v>
      </c>
      <c r="I163" s="156" t="s">
        <v>638</v>
      </c>
      <c r="J163" s="30">
        <v>4.8405000000000005</v>
      </c>
      <c r="K163" s="69">
        <f t="shared" si="12"/>
        <v>435.64500000000004</v>
      </c>
      <c r="L163" s="207"/>
    </row>
    <row r="164" spans="1:12" ht="27.95" customHeight="1" thickBot="1">
      <c r="A164" s="1299"/>
      <c r="B164" s="1302"/>
      <c r="C164" s="102" t="s">
        <v>390</v>
      </c>
      <c r="D164" s="6" t="s">
        <v>7</v>
      </c>
      <c r="E164" s="57">
        <v>40</v>
      </c>
      <c r="F164" s="103">
        <v>153</v>
      </c>
      <c r="G164" s="141">
        <v>1.6575000000000004E-4</v>
      </c>
      <c r="H164" s="185">
        <v>5</v>
      </c>
      <c r="I164" s="178" t="s">
        <v>639</v>
      </c>
      <c r="J164" s="25">
        <v>7.9672000000000001</v>
      </c>
      <c r="K164" s="70">
        <f t="shared" si="12"/>
        <v>717.048</v>
      </c>
      <c r="L164" s="208"/>
    </row>
    <row r="165" spans="1:12" ht="27.95" customHeight="1">
      <c r="A165" s="1297"/>
      <c r="B165" s="1300" t="s">
        <v>422</v>
      </c>
      <c r="C165" s="100" t="s">
        <v>421</v>
      </c>
      <c r="D165" s="4" t="s">
        <v>3</v>
      </c>
      <c r="E165" s="32">
        <v>40</v>
      </c>
      <c r="F165" s="32">
        <v>65</v>
      </c>
      <c r="G165" s="119">
        <v>7.1035714285714303E-5</v>
      </c>
      <c r="H165" s="186">
        <v>10</v>
      </c>
      <c r="I165" s="177" t="s">
        <v>669</v>
      </c>
      <c r="J165" s="162">
        <v>3.6617999999999999</v>
      </c>
      <c r="K165" s="68">
        <f>J165*$K$2*((100-$K$1)/100)</f>
        <v>329.56200000000001</v>
      </c>
      <c r="L165" s="206"/>
    </row>
    <row r="166" spans="1:12" ht="27.95" customHeight="1">
      <c r="A166" s="1298"/>
      <c r="B166" s="1301"/>
      <c r="C166" s="91"/>
      <c r="D166" s="5"/>
      <c r="E166" s="58"/>
      <c r="F166" s="58"/>
      <c r="G166" s="82"/>
      <c r="H166" s="167"/>
      <c r="I166" s="156"/>
      <c r="J166" s="30"/>
      <c r="K166" s="69"/>
      <c r="L166" s="207"/>
    </row>
    <row r="167" spans="1:12" ht="27.95" customHeight="1" thickBot="1">
      <c r="A167" s="1299"/>
      <c r="B167" s="1302"/>
      <c r="C167" s="97"/>
      <c r="D167" s="6"/>
      <c r="E167" s="57"/>
      <c r="F167" s="57"/>
      <c r="G167" s="83"/>
      <c r="H167" s="168"/>
      <c r="I167" s="178"/>
      <c r="J167" s="25"/>
      <c r="K167" s="111"/>
      <c r="L167" s="210"/>
    </row>
    <row r="168" spans="1:12" ht="27.95" customHeight="1" thickBot="1">
      <c r="A168" s="1634" t="s">
        <v>579</v>
      </c>
      <c r="B168" s="1635"/>
      <c r="C168" s="1635"/>
      <c r="D168" s="1635"/>
      <c r="E168" s="1635"/>
      <c r="F168" s="1635"/>
      <c r="G168" s="1635"/>
      <c r="H168" s="1635"/>
      <c r="I168" s="1635"/>
      <c r="J168" s="1635"/>
      <c r="K168" s="1630"/>
      <c r="L168" s="209"/>
    </row>
    <row r="169" spans="1:12" ht="27.95" customHeight="1">
      <c r="A169" s="1407"/>
      <c r="B169" s="1312" t="s">
        <v>764</v>
      </c>
      <c r="C169" s="100" t="s">
        <v>495</v>
      </c>
      <c r="D169" s="134" t="s">
        <v>502</v>
      </c>
      <c r="E169" s="10">
        <v>40</v>
      </c>
      <c r="F169" s="101">
        <v>31</v>
      </c>
      <c r="G169" s="119">
        <v>2.4862500000000005E-5</v>
      </c>
      <c r="H169" s="186">
        <v>10</v>
      </c>
      <c r="I169" s="109" t="s">
        <v>648</v>
      </c>
      <c r="J169" s="11">
        <v>1.2005999999999999</v>
      </c>
      <c r="K169" s="113">
        <f>J169*$K$2*((100-$K$1)/100)</f>
        <v>108.05399999999999</v>
      </c>
      <c r="L169" s="211"/>
    </row>
    <row r="170" spans="1:12" ht="27.95" customHeight="1">
      <c r="A170" s="1408"/>
      <c r="B170" s="1313"/>
      <c r="C170" s="91" t="s">
        <v>496</v>
      </c>
      <c r="D170" s="135" t="s">
        <v>503</v>
      </c>
      <c r="E170" s="14">
        <v>40</v>
      </c>
      <c r="F170" s="90">
        <v>38</v>
      </c>
      <c r="G170" s="117">
        <v>2.8414285714285722E-5</v>
      </c>
      <c r="H170" s="184">
        <v>10</v>
      </c>
      <c r="I170" s="96" t="s">
        <v>685</v>
      </c>
      <c r="J170" s="15">
        <v>1.5044999999999999</v>
      </c>
      <c r="K170" s="69">
        <f t="shared" ref="K170:K175" si="13">J170*$K$2*((100-$K$1)/100)</f>
        <v>135.405</v>
      </c>
      <c r="L170" s="207"/>
    </row>
    <row r="171" spans="1:12" ht="27.95" customHeight="1">
      <c r="A171" s="1408"/>
      <c r="B171" s="1313"/>
      <c r="C171" s="91" t="s">
        <v>497</v>
      </c>
      <c r="D171" s="135" t="s">
        <v>504</v>
      </c>
      <c r="E171" s="14">
        <v>40</v>
      </c>
      <c r="F171" s="90">
        <v>47</v>
      </c>
      <c r="G171" s="117">
        <v>3.3150000000000006E-5</v>
      </c>
      <c r="H171" s="184">
        <v>10</v>
      </c>
      <c r="I171" s="96" t="s">
        <v>688</v>
      </c>
      <c r="J171" s="15">
        <v>1.8391999999999999</v>
      </c>
      <c r="K171" s="69">
        <f t="shared" si="13"/>
        <v>165.52799999999999</v>
      </c>
      <c r="L171" s="207"/>
    </row>
    <row r="172" spans="1:12" ht="27.95" customHeight="1">
      <c r="A172" s="1408"/>
      <c r="B172" s="1313"/>
      <c r="C172" s="91" t="s">
        <v>498</v>
      </c>
      <c r="D172" s="135" t="s">
        <v>505</v>
      </c>
      <c r="E172" s="14">
        <v>40</v>
      </c>
      <c r="F172" s="90">
        <v>55</v>
      </c>
      <c r="G172" s="117">
        <v>4.1437500000000011E-5</v>
      </c>
      <c r="H172" s="184">
        <v>10</v>
      </c>
      <c r="I172" s="96" t="s">
        <v>643</v>
      </c>
      <c r="J172" s="15">
        <v>2.1384000000000003</v>
      </c>
      <c r="K172" s="69">
        <f t="shared" si="13"/>
        <v>192.45600000000002</v>
      </c>
      <c r="L172" s="207"/>
    </row>
    <row r="173" spans="1:12" ht="27.95" customHeight="1">
      <c r="A173" s="1408"/>
      <c r="B173" s="1313"/>
      <c r="C173" s="91" t="s">
        <v>499</v>
      </c>
      <c r="D173" s="135" t="s">
        <v>506</v>
      </c>
      <c r="E173" s="14">
        <v>40</v>
      </c>
      <c r="F173" s="90">
        <v>64</v>
      </c>
      <c r="G173" s="117">
        <v>4.9725000000000009E-5</v>
      </c>
      <c r="H173" s="184">
        <v>10</v>
      </c>
      <c r="I173" s="96" t="s">
        <v>659</v>
      </c>
      <c r="J173" s="15">
        <v>2.4750000000000001</v>
      </c>
      <c r="K173" s="69">
        <f t="shared" si="13"/>
        <v>222.75</v>
      </c>
      <c r="L173" s="207"/>
    </row>
    <row r="174" spans="1:12" ht="27.95" customHeight="1">
      <c r="A174" s="1408"/>
      <c r="B174" s="1313"/>
      <c r="C174" s="91" t="s">
        <v>500</v>
      </c>
      <c r="D174" s="132" t="s">
        <v>507</v>
      </c>
      <c r="E174" s="14">
        <v>40</v>
      </c>
      <c r="F174" s="90">
        <v>82</v>
      </c>
      <c r="G174" s="117">
        <v>6.215625000000001E-5</v>
      </c>
      <c r="H174" s="184">
        <v>10</v>
      </c>
      <c r="I174" s="96" t="s">
        <v>636</v>
      </c>
      <c r="J174" s="15">
        <v>3.1395000000000004</v>
      </c>
      <c r="K174" s="69">
        <f t="shared" si="13"/>
        <v>282.55500000000006</v>
      </c>
      <c r="L174" s="207"/>
    </row>
    <row r="175" spans="1:12" ht="27.95" customHeight="1" thickBot="1">
      <c r="A175" s="1409"/>
      <c r="B175" s="1364"/>
      <c r="C175" s="102" t="s">
        <v>501</v>
      </c>
      <c r="D175" s="133" t="s">
        <v>508</v>
      </c>
      <c r="E175" s="17">
        <v>40</v>
      </c>
      <c r="F175" s="103">
        <v>99</v>
      </c>
      <c r="G175" s="141">
        <v>7.6500000000000016E-5</v>
      </c>
      <c r="H175" s="185">
        <v>5</v>
      </c>
      <c r="I175" s="108" t="s">
        <v>665</v>
      </c>
      <c r="J175" s="18">
        <v>3.7947000000000002</v>
      </c>
      <c r="K175" s="70">
        <f t="shared" si="13"/>
        <v>341.52300000000002</v>
      </c>
      <c r="L175" s="208"/>
    </row>
    <row r="176" spans="1:12" ht="27.95" customHeight="1">
      <c r="A176" s="1407"/>
      <c r="B176" s="1312" t="s">
        <v>708</v>
      </c>
      <c r="C176" s="100" t="s">
        <v>509</v>
      </c>
      <c r="D176" s="131" t="s">
        <v>521</v>
      </c>
      <c r="E176" s="10">
        <v>40</v>
      </c>
      <c r="F176" s="101">
        <v>30</v>
      </c>
      <c r="G176" s="119">
        <v>3.6163636363636373E-5</v>
      </c>
      <c r="H176" s="186">
        <v>25</v>
      </c>
      <c r="I176" s="109" t="s">
        <v>689</v>
      </c>
      <c r="J176" s="11">
        <v>1.3816000000000002</v>
      </c>
      <c r="K176" s="68">
        <f>J176*$K$2*((100-$K$1)/100)</f>
        <v>124.34400000000001</v>
      </c>
      <c r="L176" s="206"/>
    </row>
    <row r="177" spans="1:12" ht="27.95" customHeight="1">
      <c r="A177" s="1408"/>
      <c r="B177" s="1313"/>
      <c r="C177" s="91" t="s">
        <v>510</v>
      </c>
      <c r="D177" s="132" t="s">
        <v>522</v>
      </c>
      <c r="E177" s="14">
        <v>40</v>
      </c>
      <c r="F177" s="90">
        <v>38</v>
      </c>
      <c r="G177" s="117">
        <v>4.420000000000001E-5</v>
      </c>
      <c r="H177" s="184">
        <v>25</v>
      </c>
      <c r="I177" s="96" t="s">
        <v>690</v>
      </c>
      <c r="J177" s="15">
        <v>1.8089999999999999</v>
      </c>
      <c r="K177" s="69">
        <f t="shared" ref="K177:K184" si="14">J177*$K$2*((100-$K$1)/100)</f>
        <v>162.81</v>
      </c>
      <c r="L177" s="207"/>
    </row>
    <row r="178" spans="1:12" ht="27.95" customHeight="1">
      <c r="A178" s="1408"/>
      <c r="B178" s="1313"/>
      <c r="C178" s="91" t="s">
        <v>511</v>
      </c>
      <c r="D178" s="132" t="s">
        <v>523</v>
      </c>
      <c r="E178" s="14">
        <v>40</v>
      </c>
      <c r="F178" s="90">
        <v>47</v>
      </c>
      <c r="G178" s="117">
        <v>4.420000000000001E-5</v>
      </c>
      <c r="H178" s="184">
        <v>25</v>
      </c>
      <c r="I178" s="96" t="s">
        <v>690</v>
      </c>
      <c r="J178" s="15">
        <v>2.0009999999999999</v>
      </c>
      <c r="K178" s="69">
        <f t="shared" si="14"/>
        <v>180.09</v>
      </c>
      <c r="L178" s="207"/>
    </row>
    <row r="179" spans="1:12" ht="27.95" customHeight="1">
      <c r="A179" s="1408"/>
      <c r="B179" s="1313"/>
      <c r="C179" s="91" t="s">
        <v>512</v>
      </c>
      <c r="D179" s="132" t="s">
        <v>524</v>
      </c>
      <c r="E179" s="14">
        <v>40</v>
      </c>
      <c r="F179" s="90">
        <v>54</v>
      </c>
      <c r="G179" s="117">
        <v>4.9725000000000009E-5</v>
      </c>
      <c r="H179" s="184">
        <v>25</v>
      </c>
      <c r="I179" s="96" t="s">
        <v>659</v>
      </c>
      <c r="J179" s="15">
        <v>2.3496000000000001</v>
      </c>
      <c r="K179" s="69">
        <f t="shared" si="14"/>
        <v>211.464</v>
      </c>
      <c r="L179" s="207"/>
    </row>
    <row r="180" spans="1:12" ht="27.95" customHeight="1">
      <c r="A180" s="1408"/>
      <c r="B180" s="1313"/>
      <c r="C180" s="91" t="s">
        <v>513</v>
      </c>
      <c r="D180" s="132" t="s">
        <v>525</v>
      </c>
      <c r="E180" s="14">
        <v>40</v>
      </c>
      <c r="F180" s="90">
        <v>64</v>
      </c>
      <c r="G180" s="117">
        <v>6.215625000000001E-5</v>
      </c>
      <c r="H180" s="184">
        <v>10</v>
      </c>
      <c r="I180" s="96" t="s">
        <v>636</v>
      </c>
      <c r="J180" s="15">
        <v>2.6550000000000002</v>
      </c>
      <c r="K180" s="69">
        <f t="shared" si="14"/>
        <v>238.95000000000002</v>
      </c>
      <c r="L180" s="207"/>
    </row>
    <row r="181" spans="1:12" ht="27.95" customHeight="1">
      <c r="A181" s="1408"/>
      <c r="B181" s="1313"/>
      <c r="C181" s="91" t="s">
        <v>514</v>
      </c>
      <c r="D181" s="132" t="s">
        <v>526</v>
      </c>
      <c r="E181" s="14">
        <v>40</v>
      </c>
      <c r="F181" s="90">
        <v>82</v>
      </c>
      <c r="G181" s="117">
        <v>7.1035714285714303E-5</v>
      </c>
      <c r="H181" s="184">
        <v>10</v>
      </c>
      <c r="I181" s="96" t="s">
        <v>669</v>
      </c>
      <c r="J181" s="15">
        <v>3.3033000000000001</v>
      </c>
      <c r="K181" s="69">
        <f t="shared" si="14"/>
        <v>297.29700000000003</v>
      </c>
      <c r="L181" s="207"/>
    </row>
    <row r="182" spans="1:12" ht="27.95" customHeight="1">
      <c r="A182" s="1408"/>
      <c r="B182" s="1313"/>
      <c r="C182" s="91" t="s">
        <v>515</v>
      </c>
      <c r="D182" s="132" t="s">
        <v>527</v>
      </c>
      <c r="E182" s="14">
        <v>40</v>
      </c>
      <c r="F182" s="90">
        <v>98</v>
      </c>
      <c r="G182" s="117">
        <v>8.2875000000000022E-5</v>
      </c>
      <c r="H182" s="184">
        <v>5</v>
      </c>
      <c r="I182" s="96" t="s">
        <v>637</v>
      </c>
      <c r="J182" s="15">
        <v>4.149</v>
      </c>
      <c r="K182" s="69">
        <f t="shared" si="14"/>
        <v>373.41</v>
      </c>
      <c r="L182" s="207"/>
    </row>
    <row r="183" spans="1:12" ht="27.95" customHeight="1">
      <c r="A183" s="1408"/>
      <c r="B183" s="1313"/>
      <c r="C183" s="91" t="s">
        <v>516</v>
      </c>
      <c r="D183" s="132" t="s">
        <v>528</v>
      </c>
      <c r="E183" s="14">
        <v>40</v>
      </c>
      <c r="F183" s="90">
        <v>117</v>
      </c>
      <c r="G183" s="117">
        <v>9.9450000000000019E-5</v>
      </c>
      <c r="H183" s="184">
        <v>5</v>
      </c>
      <c r="I183" s="96" t="s">
        <v>638</v>
      </c>
      <c r="J183" s="15">
        <v>4.7160000000000002</v>
      </c>
      <c r="K183" s="69">
        <f t="shared" si="14"/>
        <v>424.44</v>
      </c>
      <c r="L183" s="207"/>
    </row>
    <row r="184" spans="1:12" ht="27.95" customHeight="1">
      <c r="A184" s="1408"/>
      <c r="B184" s="1313"/>
      <c r="C184" s="91" t="s">
        <v>517</v>
      </c>
      <c r="D184" s="132" t="s">
        <v>529</v>
      </c>
      <c r="E184" s="14">
        <v>40</v>
      </c>
      <c r="F184" s="90">
        <v>132</v>
      </c>
      <c r="G184" s="117">
        <v>1.0468421052631581E-4</v>
      </c>
      <c r="H184" s="184">
        <v>5</v>
      </c>
      <c r="I184" s="96" t="s">
        <v>680</v>
      </c>
      <c r="J184" s="15">
        <v>5.4873000000000003</v>
      </c>
      <c r="K184" s="69">
        <f t="shared" si="14"/>
        <v>493.85700000000003</v>
      </c>
      <c r="L184" s="207"/>
    </row>
    <row r="185" spans="1:12" ht="27.95" customHeight="1">
      <c r="A185" s="1408"/>
      <c r="B185" s="1313"/>
      <c r="C185" s="91" t="s">
        <v>518</v>
      </c>
      <c r="D185" s="132" t="s">
        <v>530</v>
      </c>
      <c r="E185" s="14">
        <v>40</v>
      </c>
      <c r="F185" s="90">
        <v>153</v>
      </c>
      <c r="G185" s="117">
        <v>1.1050000000000003E-4</v>
      </c>
      <c r="H185" s="184">
        <v>5</v>
      </c>
      <c r="I185" s="96" t="s">
        <v>663</v>
      </c>
      <c r="J185" s="15">
        <v>6.3426999999999998</v>
      </c>
      <c r="K185" s="69">
        <f>J185*$K$2*((100-$K$1)/100)</f>
        <v>570.84299999999996</v>
      </c>
      <c r="L185" s="207"/>
    </row>
    <row r="186" spans="1:12" ht="27.95" customHeight="1">
      <c r="A186" s="1408"/>
      <c r="B186" s="1313"/>
      <c r="C186" s="91" t="s">
        <v>519</v>
      </c>
      <c r="D186" s="132" t="s">
        <v>531</v>
      </c>
      <c r="E186" s="14">
        <v>40</v>
      </c>
      <c r="F186" s="90">
        <v>168</v>
      </c>
      <c r="G186" s="117">
        <v>1.1050000000000003E-4</v>
      </c>
      <c r="H186" s="184">
        <v>5</v>
      </c>
      <c r="I186" s="96" t="s">
        <v>663</v>
      </c>
      <c r="J186" s="15">
        <v>7.6647000000000007</v>
      </c>
      <c r="K186" s="69">
        <f>J186*$K$2*((100-$K$1)/100)</f>
        <v>689.82300000000009</v>
      </c>
      <c r="L186" s="207"/>
    </row>
    <row r="187" spans="1:12" ht="27.95" customHeight="1" thickBot="1">
      <c r="A187" s="1409"/>
      <c r="B187" s="1364"/>
      <c r="C187" s="102" t="s">
        <v>520</v>
      </c>
      <c r="D187" s="133" t="s">
        <v>532</v>
      </c>
      <c r="E187" s="17">
        <v>40</v>
      </c>
      <c r="F187" s="103">
        <v>185</v>
      </c>
      <c r="G187" s="141">
        <v>1.1050000000000003E-4</v>
      </c>
      <c r="H187" s="185">
        <v>5</v>
      </c>
      <c r="I187" s="108" t="s">
        <v>663</v>
      </c>
      <c r="J187" s="18">
        <v>8.9870000000000001</v>
      </c>
      <c r="K187" s="111">
        <f>J187*$K$2*((100-$K$1)/100)</f>
        <v>808.83</v>
      </c>
      <c r="L187" s="210"/>
    </row>
    <row r="188" spans="1:12" ht="27.95" customHeight="1">
      <c r="A188" s="1407"/>
      <c r="B188" s="1312" t="s">
        <v>709</v>
      </c>
      <c r="C188" s="100" t="s">
        <v>711</v>
      </c>
      <c r="D188" s="131" t="s">
        <v>728</v>
      </c>
      <c r="E188" s="10">
        <v>40</v>
      </c>
      <c r="F188" s="101">
        <v>43</v>
      </c>
      <c r="G188" s="117">
        <f t="shared" ref="G188:G199" si="15">0.01/I188</f>
        <v>4.4444444444444447E-5</v>
      </c>
      <c r="H188" s="186">
        <v>25</v>
      </c>
      <c r="I188" s="109">
        <v>225</v>
      </c>
      <c r="J188" s="11">
        <v>2.5470000000000002</v>
      </c>
      <c r="K188" s="68">
        <f>J188*$K$2*((100-$K$1)/100)</f>
        <v>229.23000000000002</v>
      </c>
      <c r="L188" s="206"/>
    </row>
    <row r="189" spans="1:12" ht="27.95" customHeight="1">
      <c r="A189" s="1408"/>
      <c r="B189" s="1313"/>
      <c r="C189" s="91" t="s">
        <v>712</v>
      </c>
      <c r="D189" s="132" t="s">
        <v>729</v>
      </c>
      <c r="E189" s="14">
        <v>40</v>
      </c>
      <c r="F189" s="90">
        <v>53</v>
      </c>
      <c r="G189" s="117">
        <f t="shared" si="15"/>
        <v>5.0000000000000002E-5</v>
      </c>
      <c r="H189" s="184">
        <v>25</v>
      </c>
      <c r="I189" s="96">
        <v>200</v>
      </c>
      <c r="J189" s="15">
        <v>2.8124000000000002</v>
      </c>
      <c r="K189" s="69">
        <f t="shared" ref="K189:K196" si="16">J189*$K$2*((100-$K$1)/100)</f>
        <v>253.11600000000001</v>
      </c>
      <c r="L189" s="207"/>
    </row>
    <row r="190" spans="1:12" ht="27.95" customHeight="1">
      <c r="A190" s="1408"/>
      <c r="B190" s="1313"/>
      <c r="C190" s="91" t="s">
        <v>713</v>
      </c>
      <c r="D190" s="132" t="s">
        <v>730</v>
      </c>
      <c r="E190" s="14">
        <v>40</v>
      </c>
      <c r="F190" s="90">
        <v>63</v>
      </c>
      <c r="G190" s="117">
        <f t="shared" si="15"/>
        <v>5.7142857142857142E-5</v>
      </c>
      <c r="H190" s="184">
        <v>25</v>
      </c>
      <c r="I190" s="96">
        <v>175</v>
      </c>
      <c r="J190" s="15">
        <v>3.3155000000000001</v>
      </c>
      <c r="K190" s="69">
        <f t="shared" si="16"/>
        <v>298.39499999999998</v>
      </c>
      <c r="L190" s="207"/>
    </row>
    <row r="191" spans="1:12" ht="27.95" customHeight="1">
      <c r="A191" s="1408"/>
      <c r="B191" s="1313"/>
      <c r="C191" s="91" t="s">
        <v>714</v>
      </c>
      <c r="D191" s="132" t="s">
        <v>731</v>
      </c>
      <c r="E191" s="14">
        <v>40</v>
      </c>
      <c r="F191" s="90">
        <v>73</v>
      </c>
      <c r="G191" s="117">
        <f t="shared" si="15"/>
        <v>6.666666666666667E-5</v>
      </c>
      <c r="H191" s="184">
        <v>25</v>
      </c>
      <c r="I191" s="96">
        <v>150</v>
      </c>
      <c r="J191" s="15">
        <v>3.7429999999999999</v>
      </c>
      <c r="K191" s="69">
        <f t="shared" si="16"/>
        <v>336.87</v>
      </c>
      <c r="L191" s="207"/>
    </row>
    <row r="192" spans="1:12" ht="27.95" customHeight="1">
      <c r="A192" s="1408"/>
      <c r="B192" s="1313"/>
      <c r="C192" s="91" t="s">
        <v>715</v>
      </c>
      <c r="D192" s="132" t="s">
        <v>732</v>
      </c>
      <c r="E192" s="14">
        <v>40</v>
      </c>
      <c r="F192" s="90">
        <v>84</v>
      </c>
      <c r="G192" s="117">
        <f t="shared" si="15"/>
        <v>9.0909090909090917E-5</v>
      </c>
      <c r="H192" s="184">
        <v>10</v>
      </c>
      <c r="I192" s="96">
        <v>110</v>
      </c>
      <c r="J192" s="15">
        <v>3.8280000000000003</v>
      </c>
      <c r="K192" s="69">
        <f t="shared" si="16"/>
        <v>344.52000000000004</v>
      </c>
      <c r="L192" s="207"/>
    </row>
    <row r="193" spans="1:12" ht="27.95" customHeight="1">
      <c r="A193" s="1408"/>
      <c r="B193" s="1313"/>
      <c r="C193" s="91" t="s">
        <v>716</v>
      </c>
      <c r="D193" s="132" t="s">
        <v>733</v>
      </c>
      <c r="E193" s="14">
        <v>40</v>
      </c>
      <c r="F193" s="90">
        <v>104</v>
      </c>
      <c r="G193" s="117">
        <f t="shared" si="15"/>
        <v>1E-4</v>
      </c>
      <c r="H193" s="184">
        <v>10</v>
      </c>
      <c r="I193" s="96">
        <v>100</v>
      </c>
      <c r="J193" s="15">
        <v>4.9874999999999998</v>
      </c>
      <c r="K193" s="69">
        <f t="shared" si="16"/>
        <v>448.875</v>
      </c>
      <c r="L193" s="207"/>
    </row>
    <row r="194" spans="1:12" ht="27.95" customHeight="1">
      <c r="A194" s="1408"/>
      <c r="B194" s="1313"/>
      <c r="C194" s="91" t="s">
        <v>717</v>
      </c>
      <c r="D194" s="132" t="s">
        <v>734</v>
      </c>
      <c r="E194" s="14">
        <v>40</v>
      </c>
      <c r="F194" s="90">
        <v>130</v>
      </c>
      <c r="G194" s="117">
        <f t="shared" si="15"/>
        <v>1.1764705882352942E-4</v>
      </c>
      <c r="H194" s="184">
        <v>5</v>
      </c>
      <c r="I194" s="96">
        <v>85</v>
      </c>
      <c r="J194" s="15">
        <v>5.6147</v>
      </c>
      <c r="K194" s="69">
        <f t="shared" si="16"/>
        <v>505.32299999999998</v>
      </c>
      <c r="L194" s="207"/>
    </row>
    <row r="195" spans="1:12" ht="27.95" customHeight="1">
      <c r="A195" s="1408"/>
      <c r="B195" s="1313"/>
      <c r="C195" s="91" t="s">
        <v>718</v>
      </c>
      <c r="D195" s="132" t="s">
        <v>735</v>
      </c>
      <c r="E195" s="14">
        <v>40</v>
      </c>
      <c r="F195" s="90">
        <v>151</v>
      </c>
      <c r="G195" s="117">
        <f t="shared" si="15"/>
        <v>1.25E-4</v>
      </c>
      <c r="H195" s="184">
        <v>5</v>
      </c>
      <c r="I195" s="96">
        <v>80</v>
      </c>
      <c r="J195" s="15">
        <v>6.8294999999999995</v>
      </c>
      <c r="K195" s="69">
        <f t="shared" si="16"/>
        <v>614.65499999999997</v>
      </c>
      <c r="L195" s="207"/>
    </row>
    <row r="196" spans="1:12" ht="27.95" customHeight="1">
      <c r="A196" s="1408"/>
      <c r="B196" s="1313"/>
      <c r="C196" s="91" t="s">
        <v>719</v>
      </c>
      <c r="D196" s="132" t="s">
        <v>736</v>
      </c>
      <c r="E196" s="14">
        <v>40</v>
      </c>
      <c r="F196" s="90">
        <v>170</v>
      </c>
      <c r="G196" s="117">
        <f t="shared" si="15"/>
        <v>1.3333333333333334E-4</v>
      </c>
      <c r="H196" s="184">
        <v>5</v>
      </c>
      <c r="I196" s="96">
        <v>75</v>
      </c>
      <c r="J196" s="15">
        <v>7.9055</v>
      </c>
      <c r="K196" s="69">
        <f t="shared" si="16"/>
        <v>711.495</v>
      </c>
      <c r="L196" s="207"/>
    </row>
    <row r="197" spans="1:12" ht="27.95" customHeight="1">
      <c r="A197" s="1408"/>
      <c r="B197" s="1313"/>
      <c r="C197" s="91" t="s">
        <v>720</v>
      </c>
      <c r="D197" s="132" t="s">
        <v>737</v>
      </c>
      <c r="E197" s="14">
        <v>40</v>
      </c>
      <c r="F197" s="90">
        <v>194</v>
      </c>
      <c r="G197" s="117">
        <f t="shared" si="15"/>
        <v>1.5384615384615385E-4</v>
      </c>
      <c r="H197" s="184">
        <v>5</v>
      </c>
      <c r="I197" s="96">
        <v>65</v>
      </c>
      <c r="J197" s="15">
        <v>9.5808</v>
      </c>
      <c r="K197" s="69">
        <f t="shared" ref="K197:K204" si="17">J197*$K$2*((100-$K$1)/100)</f>
        <v>862.27200000000005</v>
      </c>
      <c r="L197" s="207"/>
    </row>
    <row r="198" spans="1:12" ht="27.95" customHeight="1">
      <c r="A198" s="1408"/>
      <c r="B198" s="1313"/>
      <c r="C198" s="91" t="s">
        <v>721</v>
      </c>
      <c r="D198" s="132" t="s">
        <v>738</v>
      </c>
      <c r="E198" s="14">
        <v>40</v>
      </c>
      <c r="F198" s="90">
        <v>217</v>
      </c>
      <c r="G198" s="117">
        <f t="shared" si="15"/>
        <v>1.6666666666666666E-4</v>
      </c>
      <c r="H198" s="184">
        <v>5</v>
      </c>
      <c r="I198" s="96">
        <v>60</v>
      </c>
      <c r="J198" s="15">
        <v>10.839499999999999</v>
      </c>
      <c r="K198" s="69">
        <f t="shared" si="17"/>
        <v>975.55499999999995</v>
      </c>
      <c r="L198" s="207"/>
    </row>
    <row r="199" spans="1:12" ht="27.95" customHeight="1" thickBot="1">
      <c r="A199" s="1409"/>
      <c r="B199" s="1364"/>
      <c r="C199" s="102" t="s">
        <v>722</v>
      </c>
      <c r="D199" s="133" t="s">
        <v>739</v>
      </c>
      <c r="E199" s="17">
        <v>40</v>
      </c>
      <c r="F199" s="103">
        <v>245</v>
      </c>
      <c r="G199" s="117">
        <f t="shared" si="15"/>
        <v>2.0000000000000001E-4</v>
      </c>
      <c r="H199" s="185">
        <v>5</v>
      </c>
      <c r="I199" s="108">
        <v>50</v>
      </c>
      <c r="J199" s="18">
        <v>10.368</v>
      </c>
      <c r="K199" s="111">
        <f t="shared" si="17"/>
        <v>933.12</v>
      </c>
      <c r="L199" s="210"/>
    </row>
    <row r="200" spans="1:12" ht="27.95" customHeight="1">
      <c r="A200" s="1407"/>
      <c r="B200" s="1312" t="s">
        <v>710</v>
      </c>
      <c r="C200" s="100" t="s">
        <v>723</v>
      </c>
      <c r="D200" s="131" t="s">
        <v>740</v>
      </c>
      <c r="E200" s="10">
        <v>40</v>
      </c>
      <c r="F200" s="101">
        <v>66</v>
      </c>
      <c r="G200" s="117">
        <f>0.01/I200</f>
        <v>6.666666666666667E-5</v>
      </c>
      <c r="H200" s="186">
        <v>10</v>
      </c>
      <c r="I200" s="109">
        <v>150</v>
      </c>
      <c r="J200" s="11">
        <v>3.61</v>
      </c>
      <c r="K200" s="68">
        <f t="shared" si="17"/>
        <v>324.89999999999998</v>
      </c>
      <c r="L200" s="206"/>
    </row>
    <row r="201" spans="1:12" ht="27.95" customHeight="1">
      <c r="A201" s="1408"/>
      <c r="B201" s="1313"/>
      <c r="C201" s="91" t="s">
        <v>724</v>
      </c>
      <c r="D201" s="132" t="s">
        <v>741</v>
      </c>
      <c r="E201" s="14">
        <v>40</v>
      </c>
      <c r="F201" s="90">
        <v>100</v>
      </c>
      <c r="G201" s="117">
        <f>0.01/I201</f>
        <v>1E-4</v>
      </c>
      <c r="H201" s="184">
        <v>10</v>
      </c>
      <c r="I201" s="96">
        <v>100</v>
      </c>
      <c r="J201" s="15">
        <v>5.3010000000000002</v>
      </c>
      <c r="K201" s="69">
        <f t="shared" si="17"/>
        <v>477.09000000000003</v>
      </c>
      <c r="L201" s="207"/>
    </row>
    <row r="202" spans="1:12" ht="27.95" customHeight="1">
      <c r="A202" s="1408"/>
      <c r="B202" s="1313"/>
      <c r="C202" s="91" t="s">
        <v>725</v>
      </c>
      <c r="D202" s="132" t="s">
        <v>742</v>
      </c>
      <c r="E202" s="14">
        <v>40</v>
      </c>
      <c r="F202" s="90">
        <v>134</v>
      </c>
      <c r="G202" s="117">
        <f>0.01/I202</f>
        <v>1.25E-4</v>
      </c>
      <c r="H202" s="184">
        <v>10</v>
      </c>
      <c r="I202" s="96">
        <v>80</v>
      </c>
      <c r="J202" s="15">
        <v>6.8114999999999997</v>
      </c>
      <c r="K202" s="69">
        <f t="shared" si="17"/>
        <v>613.03499999999997</v>
      </c>
      <c r="L202" s="207"/>
    </row>
    <row r="203" spans="1:12" ht="27.95" customHeight="1">
      <c r="A203" s="1408"/>
      <c r="B203" s="1313"/>
      <c r="C203" s="91" t="s">
        <v>726</v>
      </c>
      <c r="D203" s="132" t="s">
        <v>743</v>
      </c>
      <c r="E203" s="14">
        <v>40</v>
      </c>
      <c r="F203" s="90">
        <v>168</v>
      </c>
      <c r="G203" s="117">
        <f>0.01/I203</f>
        <v>1.4285714285714287E-4</v>
      </c>
      <c r="H203" s="184">
        <v>10</v>
      </c>
      <c r="I203" s="96">
        <v>70</v>
      </c>
      <c r="J203" s="15">
        <v>8.0024999999999995</v>
      </c>
      <c r="K203" s="69">
        <f t="shared" si="17"/>
        <v>720.22499999999991</v>
      </c>
      <c r="L203" s="207"/>
    </row>
    <row r="204" spans="1:12" ht="27.95" customHeight="1" thickBot="1">
      <c r="A204" s="1408"/>
      <c r="B204" s="1313"/>
      <c r="C204" s="91" t="s">
        <v>727</v>
      </c>
      <c r="D204" s="132" t="s">
        <v>744</v>
      </c>
      <c r="E204" s="14">
        <v>40</v>
      </c>
      <c r="F204" s="90">
        <v>202</v>
      </c>
      <c r="G204" s="117">
        <f>0.01/I204</f>
        <v>1.6666666666666666E-4</v>
      </c>
      <c r="H204" s="184">
        <v>5</v>
      </c>
      <c r="I204" s="96">
        <v>60</v>
      </c>
      <c r="J204" s="15">
        <v>10.285800000000002</v>
      </c>
      <c r="K204" s="69">
        <f t="shared" si="17"/>
        <v>925.72200000000021</v>
      </c>
      <c r="L204" s="207"/>
    </row>
    <row r="205" spans="1:12" ht="27.95" customHeight="1" thickBot="1">
      <c r="A205" s="1628" t="s">
        <v>423</v>
      </c>
      <c r="B205" s="1629"/>
      <c r="C205" s="1629"/>
      <c r="D205" s="1629"/>
      <c r="E205" s="1629"/>
      <c r="F205" s="1629"/>
      <c r="G205" s="1629"/>
      <c r="H205" s="1629"/>
      <c r="I205" s="1629"/>
      <c r="J205" s="1629"/>
      <c r="K205" s="1630"/>
      <c r="L205" s="209"/>
    </row>
    <row r="206" spans="1:12" ht="27.95" customHeight="1">
      <c r="A206" s="1407"/>
      <c r="B206" s="1312" t="s">
        <v>423</v>
      </c>
      <c r="C206" s="91" t="s">
        <v>424</v>
      </c>
      <c r="D206" s="135" t="s">
        <v>438</v>
      </c>
      <c r="E206" s="10">
        <v>40</v>
      </c>
      <c r="F206" s="101">
        <v>25</v>
      </c>
      <c r="G206" s="119">
        <v>1.4207142857142861E-5</v>
      </c>
      <c r="H206" s="186">
        <v>10</v>
      </c>
      <c r="I206" s="109" t="s">
        <v>681</v>
      </c>
      <c r="J206" s="11">
        <v>1.0323000000000002</v>
      </c>
      <c r="K206" s="69">
        <f t="shared" ref="K206:K218" si="18">J206*$K$2*((100-$K$1)/100)</f>
        <v>92.907000000000025</v>
      </c>
      <c r="L206" s="207"/>
    </row>
    <row r="207" spans="1:12" ht="27.95" customHeight="1">
      <c r="A207" s="1643"/>
      <c r="B207" s="1383"/>
      <c r="C207" s="321" t="s">
        <v>1246</v>
      </c>
      <c r="D207" s="322" t="s">
        <v>1247</v>
      </c>
      <c r="E207" s="112">
        <v>40</v>
      </c>
      <c r="F207" s="191">
        <v>10</v>
      </c>
      <c r="G207" s="192"/>
      <c r="H207" s="190">
        <v>10</v>
      </c>
      <c r="I207" s="193" t="s">
        <v>1248</v>
      </c>
      <c r="J207" s="277">
        <v>0.48880000000000001</v>
      </c>
      <c r="K207" s="69">
        <f t="shared" si="18"/>
        <v>43.992000000000004</v>
      </c>
      <c r="L207" s="207"/>
    </row>
    <row r="208" spans="1:12" ht="27.95" customHeight="1">
      <c r="A208" s="1408"/>
      <c r="B208" s="1313"/>
      <c r="C208" s="91" t="s">
        <v>1263</v>
      </c>
      <c r="D208" s="135" t="s">
        <v>439</v>
      </c>
      <c r="E208" s="14">
        <v>40</v>
      </c>
      <c r="F208" s="90">
        <v>15</v>
      </c>
      <c r="G208" s="117">
        <v>1.4207142857142861E-5</v>
      </c>
      <c r="H208" s="184">
        <v>10</v>
      </c>
      <c r="I208" s="96" t="s">
        <v>681</v>
      </c>
      <c r="J208" s="15">
        <v>0.72540000000000004</v>
      </c>
      <c r="K208" s="69">
        <f t="shared" si="18"/>
        <v>65.286000000000001</v>
      </c>
      <c r="L208" s="207"/>
    </row>
    <row r="209" spans="1:12" ht="27.95" customHeight="1">
      <c r="A209" s="1408"/>
      <c r="B209" s="1313"/>
      <c r="C209" s="91" t="s">
        <v>425</v>
      </c>
      <c r="D209" s="135" t="s">
        <v>361</v>
      </c>
      <c r="E209" s="14">
        <v>40</v>
      </c>
      <c r="F209" s="90">
        <v>27</v>
      </c>
      <c r="G209" s="117">
        <v>2.4862500000000005E-5</v>
      </c>
      <c r="H209" s="184">
        <v>10</v>
      </c>
      <c r="I209" s="96" t="s">
        <v>648</v>
      </c>
      <c r="J209" s="15">
        <v>1.24</v>
      </c>
      <c r="K209" s="69">
        <f t="shared" si="18"/>
        <v>111.6</v>
      </c>
      <c r="L209" s="207"/>
    </row>
    <row r="210" spans="1:12" ht="27.95" customHeight="1">
      <c r="A210" s="1408"/>
      <c r="B210" s="1313"/>
      <c r="C210" s="91" t="s">
        <v>426</v>
      </c>
      <c r="D210" s="135" t="s">
        <v>362</v>
      </c>
      <c r="E210" s="14">
        <v>40</v>
      </c>
      <c r="F210" s="90">
        <v>64</v>
      </c>
      <c r="G210" s="117">
        <v>4.9725000000000009E-5</v>
      </c>
      <c r="H210" s="184">
        <v>5</v>
      </c>
      <c r="I210" s="96" t="s">
        <v>659</v>
      </c>
      <c r="J210" s="15">
        <v>3.1620000000000004</v>
      </c>
      <c r="K210" s="69">
        <f t="shared" si="18"/>
        <v>284.58000000000004</v>
      </c>
      <c r="L210" s="207"/>
    </row>
    <row r="211" spans="1:12" ht="27.95" customHeight="1">
      <c r="A211" s="1408"/>
      <c r="B211" s="1313"/>
      <c r="C211" s="91" t="s">
        <v>427</v>
      </c>
      <c r="D211" s="135" t="s">
        <v>363</v>
      </c>
      <c r="E211" s="14">
        <v>40</v>
      </c>
      <c r="F211" s="90">
        <v>48</v>
      </c>
      <c r="G211" s="117">
        <v>4.9725000000000009E-5</v>
      </c>
      <c r="H211" s="184">
        <v>5</v>
      </c>
      <c r="I211" s="96" t="s">
        <v>659</v>
      </c>
      <c r="J211" s="15">
        <v>1.9890000000000001</v>
      </c>
      <c r="K211" s="69">
        <f t="shared" si="18"/>
        <v>179.01000000000002</v>
      </c>
      <c r="L211" s="207"/>
    </row>
    <row r="212" spans="1:12" ht="27.95" customHeight="1">
      <c r="A212" s="1408"/>
      <c r="B212" s="1313"/>
      <c r="C212" s="91" t="s">
        <v>428</v>
      </c>
      <c r="D212" s="135" t="s">
        <v>366</v>
      </c>
      <c r="E212" s="14">
        <v>40</v>
      </c>
      <c r="F212" s="90">
        <v>72</v>
      </c>
      <c r="G212" s="117">
        <v>7.1035714285714303E-5</v>
      </c>
      <c r="H212" s="184">
        <v>5</v>
      </c>
      <c r="I212" s="96" t="s">
        <v>669</v>
      </c>
      <c r="J212" s="15">
        <v>3.86</v>
      </c>
      <c r="K212" s="69">
        <f t="shared" si="18"/>
        <v>347.4</v>
      </c>
      <c r="L212" s="207"/>
    </row>
    <row r="213" spans="1:12" ht="27.95" customHeight="1">
      <c r="A213" s="1408"/>
      <c r="B213" s="1313"/>
      <c r="C213" s="91" t="s">
        <v>429</v>
      </c>
      <c r="D213" s="135" t="s">
        <v>364</v>
      </c>
      <c r="E213" s="14">
        <v>40</v>
      </c>
      <c r="F213" s="90">
        <v>113</v>
      </c>
      <c r="G213" s="117">
        <v>7.1035714285714303E-5</v>
      </c>
      <c r="H213" s="184">
        <v>5</v>
      </c>
      <c r="I213" s="96" t="s">
        <v>669</v>
      </c>
      <c r="J213" s="15">
        <v>6.47</v>
      </c>
      <c r="K213" s="69">
        <f t="shared" si="18"/>
        <v>582.29999999999995</v>
      </c>
      <c r="L213" s="207"/>
    </row>
    <row r="214" spans="1:12" ht="27.95" customHeight="1">
      <c r="A214" s="1408"/>
      <c r="B214" s="1313"/>
      <c r="C214" s="91" t="s">
        <v>430</v>
      </c>
      <c r="D214" s="135" t="s">
        <v>365</v>
      </c>
      <c r="E214" s="14">
        <v>40</v>
      </c>
      <c r="F214" s="90">
        <v>94</v>
      </c>
      <c r="G214" s="117">
        <v>7.1035714285714303E-5</v>
      </c>
      <c r="H214" s="184">
        <v>5</v>
      </c>
      <c r="I214" s="96" t="s">
        <v>669</v>
      </c>
      <c r="J214" s="15">
        <v>5.12</v>
      </c>
      <c r="K214" s="69">
        <f t="shared" si="18"/>
        <v>460.8</v>
      </c>
      <c r="L214" s="207"/>
    </row>
    <row r="215" spans="1:12" ht="27.95" customHeight="1">
      <c r="A215" s="1408"/>
      <c r="B215" s="1313"/>
      <c r="C215" s="91" t="s">
        <v>431</v>
      </c>
      <c r="D215" s="135" t="s">
        <v>415</v>
      </c>
      <c r="E215" s="14">
        <v>40</v>
      </c>
      <c r="F215" s="90">
        <v>140</v>
      </c>
      <c r="G215" s="117">
        <v>8.6478260869565242E-5</v>
      </c>
      <c r="H215" s="184">
        <v>5</v>
      </c>
      <c r="I215" s="96" t="s">
        <v>682</v>
      </c>
      <c r="J215" s="15">
        <v>9.02</v>
      </c>
      <c r="K215" s="69">
        <f t="shared" si="18"/>
        <v>811.8</v>
      </c>
      <c r="L215" s="207"/>
    </row>
    <row r="216" spans="1:12" ht="27.95" customHeight="1">
      <c r="A216" s="1408"/>
      <c r="B216" s="1313"/>
      <c r="C216" s="91" t="s">
        <v>432</v>
      </c>
      <c r="D216" s="135" t="s">
        <v>367</v>
      </c>
      <c r="E216" s="14">
        <v>40</v>
      </c>
      <c r="F216" s="90">
        <v>120</v>
      </c>
      <c r="G216" s="117">
        <v>8.6478260869565242E-5</v>
      </c>
      <c r="H216" s="184">
        <v>5</v>
      </c>
      <c r="I216" s="96" t="s">
        <v>682</v>
      </c>
      <c r="J216" s="15">
        <v>7.61</v>
      </c>
      <c r="K216" s="69">
        <f t="shared" si="18"/>
        <v>684.9</v>
      </c>
      <c r="L216" s="207"/>
    </row>
    <row r="217" spans="1:12" ht="27.95" customHeight="1">
      <c r="A217" s="1408"/>
      <c r="B217" s="1313"/>
      <c r="C217" s="91" t="s">
        <v>433</v>
      </c>
      <c r="D217" s="132" t="s">
        <v>416</v>
      </c>
      <c r="E217" s="14">
        <v>40</v>
      </c>
      <c r="F217" s="90">
        <v>71</v>
      </c>
      <c r="G217" s="117">
        <v>8.6478260869565242E-5</v>
      </c>
      <c r="H217" s="184">
        <v>5</v>
      </c>
      <c r="I217" s="96" t="s">
        <v>682</v>
      </c>
      <c r="J217" s="15">
        <v>3.8411999999999997</v>
      </c>
      <c r="K217" s="69">
        <f t="shared" si="18"/>
        <v>345.70799999999997</v>
      </c>
      <c r="L217" s="207"/>
    </row>
    <row r="218" spans="1:12" ht="27.95" customHeight="1">
      <c r="A218" s="1408"/>
      <c r="B218" s="1313"/>
      <c r="C218" s="91" t="s">
        <v>434</v>
      </c>
      <c r="D218" s="132" t="s">
        <v>440</v>
      </c>
      <c r="E218" s="14">
        <v>40</v>
      </c>
      <c r="F218" s="90">
        <v>230</v>
      </c>
      <c r="G218" s="117">
        <v>1.6575000000000004E-4</v>
      </c>
      <c r="H218" s="184">
        <v>1</v>
      </c>
      <c r="I218" s="96" t="s">
        <v>639</v>
      </c>
      <c r="J218" s="15">
        <v>12</v>
      </c>
      <c r="K218" s="69">
        <f t="shared" si="18"/>
        <v>1080</v>
      </c>
      <c r="L218" s="207"/>
    </row>
    <row r="219" spans="1:12" ht="27.95" customHeight="1">
      <c r="A219" s="1408"/>
      <c r="B219" s="1313"/>
      <c r="C219" s="91" t="s">
        <v>435</v>
      </c>
      <c r="D219" s="132" t="s">
        <v>441</v>
      </c>
      <c r="E219" s="14">
        <v>40</v>
      </c>
      <c r="F219" s="90">
        <v>215</v>
      </c>
      <c r="G219" s="117">
        <v>1.6575000000000004E-4</v>
      </c>
      <c r="H219" s="184">
        <v>1</v>
      </c>
      <c r="I219" s="96" t="s">
        <v>639</v>
      </c>
      <c r="J219" s="15">
        <v>13.497</v>
      </c>
      <c r="K219" s="69">
        <f>J219*$K$2*((100-$K$1)/100)</f>
        <v>1214.73</v>
      </c>
      <c r="L219" s="207"/>
    </row>
    <row r="220" spans="1:12" ht="27.95" customHeight="1">
      <c r="A220" s="1408"/>
      <c r="B220" s="1313"/>
      <c r="C220" s="91" t="s">
        <v>436</v>
      </c>
      <c r="D220" s="132" t="s">
        <v>419</v>
      </c>
      <c r="E220" s="14">
        <v>40</v>
      </c>
      <c r="F220" s="90">
        <v>213</v>
      </c>
      <c r="G220" s="117">
        <v>1.6575000000000004E-4</v>
      </c>
      <c r="H220" s="184">
        <v>1</v>
      </c>
      <c r="I220" s="96" t="s">
        <v>639</v>
      </c>
      <c r="J220" s="15">
        <v>11.382</v>
      </c>
      <c r="K220" s="69">
        <f>J220*$K$2*((100-$K$1)/100)</f>
        <v>1024.3799999999999</v>
      </c>
      <c r="L220" s="207"/>
    </row>
    <row r="221" spans="1:12" ht="27.95" customHeight="1" thickBot="1">
      <c r="A221" s="1627"/>
      <c r="B221" s="1314"/>
      <c r="C221" s="196" t="s">
        <v>437</v>
      </c>
      <c r="D221" s="197" t="s">
        <v>442</v>
      </c>
      <c r="E221" s="114">
        <v>40</v>
      </c>
      <c r="F221" s="198">
        <v>169</v>
      </c>
      <c r="G221" s="199">
        <v>1.6575000000000004E-4</v>
      </c>
      <c r="H221" s="200">
        <v>1</v>
      </c>
      <c r="I221" s="201" t="s">
        <v>639</v>
      </c>
      <c r="J221" s="129">
        <v>8.5</v>
      </c>
      <c r="K221" s="111">
        <f>J221*$K$2*((100-$K$1)/100)</f>
        <v>765</v>
      </c>
      <c r="L221" s="210"/>
    </row>
    <row r="222" spans="1:12" ht="27.95" customHeight="1" thickBot="1">
      <c r="A222" s="1642" t="s">
        <v>610</v>
      </c>
      <c r="B222" s="1630"/>
      <c r="C222" s="1630"/>
      <c r="D222" s="1630"/>
      <c r="E222" s="1630"/>
      <c r="F222" s="1630"/>
      <c r="G222" s="1630"/>
      <c r="H222" s="1630"/>
      <c r="I222" s="1630"/>
      <c r="J222" s="1630"/>
      <c r="K222" s="1630"/>
      <c r="L222" s="209"/>
    </row>
    <row r="223" spans="1:12" ht="27.95" customHeight="1">
      <c r="A223" s="1297"/>
      <c r="B223" s="1300" t="s">
        <v>2023</v>
      </c>
      <c r="C223" s="100" t="s">
        <v>536</v>
      </c>
      <c r="D223" s="134" t="s">
        <v>535</v>
      </c>
      <c r="E223" s="32">
        <v>40</v>
      </c>
      <c r="F223" s="101">
        <v>60</v>
      </c>
      <c r="G223" s="119">
        <v>5.5250000000000015E-5</v>
      </c>
      <c r="H223" s="186">
        <v>2</v>
      </c>
      <c r="I223" s="177" t="s">
        <v>691</v>
      </c>
      <c r="J223" s="162">
        <v>3.5385000000000004</v>
      </c>
      <c r="K223" s="68">
        <f>J223*$K$2*((100-$K$1)/100)</f>
        <v>318.46500000000003</v>
      </c>
      <c r="L223" s="206"/>
    </row>
    <row r="224" spans="1:12" ht="27.95" customHeight="1">
      <c r="A224" s="1298"/>
      <c r="B224" s="1301"/>
      <c r="C224" s="91" t="s">
        <v>537</v>
      </c>
      <c r="D224" s="135" t="s">
        <v>538</v>
      </c>
      <c r="E224" s="58">
        <v>40</v>
      </c>
      <c r="F224" s="90">
        <v>111</v>
      </c>
      <c r="G224" s="117">
        <v>9.0409090909090932E-5</v>
      </c>
      <c r="H224" s="184">
        <v>2</v>
      </c>
      <c r="I224" s="156" t="s">
        <v>675</v>
      </c>
      <c r="J224" s="30">
        <v>5.8587999999999996</v>
      </c>
      <c r="K224" s="113">
        <f>J224*$K$2*((100-$K$1)/100)</f>
        <v>527.29199999999992</v>
      </c>
      <c r="L224" s="207"/>
    </row>
    <row r="225" spans="1:12" ht="27.95" customHeight="1" thickBot="1">
      <c r="A225" s="1299"/>
      <c r="B225" s="1302"/>
      <c r="C225" s="97"/>
      <c r="D225" s="6"/>
      <c r="E225" s="57"/>
      <c r="F225" s="57"/>
      <c r="G225" s="83"/>
      <c r="H225" s="168"/>
      <c r="I225" s="178"/>
      <c r="J225" s="25"/>
      <c r="K225" s="70"/>
      <c r="L225" s="208"/>
    </row>
    <row r="226" spans="1:12" ht="27.95" customHeight="1">
      <c r="A226" s="1297"/>
      <c r="B226" s="1300" t="s">
        <v>539</v>
      </c>
      <c r="C226" s="100" t="s">
        <v>540</v>
      </c>
      <c r="D226" s="138" t="s">
        <v>541</v>
      </c>
      <c r="E226" s="32">
        <v>40</v>
      </c>
      <c r="F226" s="101">
        <v>256</v>
      </c>
      <c r="G226" s="119">
        <v>3.3150000000000009E-4</v>
      </c>
      <c r="H226" s="186">
        <v>5</v>
      </c>
      <c r="I226" s="177" t="s">
        <v>650</v>
      </c>
      <c r="J226" s="162">
        <v>12.387999999999998</v>
      </c>
      <c r="K226" s="68">
        <f>J226*$K$2*((100-$K$1)/100)</f>
        <v>1114.9199999999998</v>
      </c>
      <c r="L226" s="206"/>
    </row>
    <row r="227" spans="1:12" ht="27.95" customHeight="1">
      <c r="A227" s="1298"/>
      <c r="B227" s="1301"/>
      <c r="C227" s="91"/>
      <c r="D227" s="132"/>
      <c r="E227" s="58"/>
      <c r="F227" s="90"/>
      <c r="G227" s="82"/>
      <c r="H227" s="167"/>
      <c r="I227" s="156"/>
      <c r="J227" s="30"/>
      <c r="K227" s="69"/>
      <c r="L227" s="207"/>
    </row>
    <row r="228" spans="1:12" ht="27.95" customHeight="1" thickBot="1">
      <c r="A228" s="1299"/>
      <c r="B228" s="1302"/>
      <c r="C228" s="97"/>
      <c r="D228" s="6"/>
      <c r="E228" s="57"/>
      <c r="F228" s="57"/>
      <c r="G228" s="83"/>
      <c r="H228" s="168"/>
      <c r="I228" s="178"/>
      <c r="J228" s="25"/>
      <c r="K228" s="70"/>
      <c r="L228" s="208"/>
    </row>
    <row r="229" spans="1:12" ht="27.95" customHeight="1">
      <c r="A229" s="1407"/>
      <c r="B229" s="1312" t="s">
        <v>542</v>
      </c>
      <c r="C229" s="100" t="s">
        <v>543</v>
      </c>
      <c r="D229" s="131" t="s">
        <v>557</v>
      </c>
      <c r="E229" s="10">
        <v>40</v>
      </c>
      <c r="F229" s="101">
        <v>37</v>
      </c>
      <c r="G229" s="119">
        <v>3.0136363636363643E-5</v>
      </c>
      <c r="H229" s="186">
        <v>10</v>
      </c>
      <c r="I229" s="109" t="s">
        <v>692</v>
      </c>
      <c r="J229" s="61">
        <v>1.3939999999999999</v>
      </c>
      <c r="K229" s="68">
        <f t="shared" ref="K229:K241" si="19">J229*$K$2*((100-$K$1)/100)</f>
        <v>125.46</v>
      </c>
      <c r="L229" s="206"/>
    </row>
    <row r="230" spans="1:12" ht="27.95" customHeight="1">
      <c r="A230" s="1408"/>
      <c r="B230" s="1313"/>
      <c r="C230" s="91" t="s">
        <v>544</v>
      </c>
      <c r="D230" s="132" t="s">
        <v>558</v>
      </c>
      <c r="E230" s="14">
        <v>40</v>
      </c>
      <c r="F230" s="90">
        <v>39</v>
      </c>
      <c r="G230" s="117">
        <v>3.3150000000000006E-5</v>
      </c>
      <c r="H230" s="184">
        <v>10</v>
      </c>
      <c r="I230" s="96" t="s">
        <v>688</v>
      </c>
      <c r="J230" s="60">
        <v>1.5136000000000001</v>
      </c>
      <c r="K230" s="69">
        <f t="shared" si="19"/>
        <v>136.22400000000002</v>
      </c>
      <c r="L230" s="207"/>
    </row>
    <row r="231" spans="1:12" ht="27.95" customHeight="1">
      <c r="A231" s="1408"/>
      <c r="B231" s="1313"/>
      <c r="C231" s="91" t="s">
        <v>545</v>
      </c>
      <c r="D231" s="132" t="s">
        <v>559</v>
      </c>
      <c r="E231" s="14">
        <v>40</v>
      </c>
      <c r="F231" s="90">
        <v>45</v>
      </c>
      <c r="G231" s="117">
        <v>3.5517857142857151E-5</v>
      </c>
      <c r="H231" s="184">
        <v>10</v>
      </c>
      <c r="I231" s="96" t="s">
        <v>693</v>
      </c>
      <c r="J231" s="60">
        <v>1.7205000000000001</v>
      </c>
      <c r="K231" s="69">
        <f t="shared" si="19"/>
        <v>154.845</v>
      </c>
      <c r="L231" s="207"/>
    </row>
    <row r="232" spans="1:12" ht="27.95" customHeight="1">
      <c r="A232" s="1408"/>
      <c r="B232" s="1313"/>
      <c r="C232" s="91" t="s">
        <v>546</v>
      </c>
      <c r="D232" s="132" t="s">
        <v>560</v>
      </c>
      <c r="E232" s="14">
        <v>40</v>
      </c>
      <c r="F232" s="90">
        <v>48</v>
      </c>
      <c r="G232" s="117">
        <v>4.1437500000000011E-5</v>
      </c>
      <c r="H232" s="184">
        <v>10</v>
      </c>
      <c r="I232" s="96" t="s">
        <v>643</v>
      </c>
      <c r="J232" s="60">
        <v>1.8089999999999999</v>
      </c>
      <c r="K232" s="69">
        <f t="shared" si="19"/>
        <v>162.81</v>
      </c>
      <c r="L232" s="207"/>
    </row>
    <row r="233" spans="1:12" ht="27.95" customHeight="1">
      <c r="A233" s="1408"/>
      <c r="B233" s="1313"/>
      <c r="C233" s="91" t="s">
        <v>547</v>
      </c>
      <c r="D233" s="132" t="s">
        <v>561</v>
      </c>
      <c r="E233" s="14">
        <v>40</v>
      </c>
      <c r="F233" s="90">
        <v>51</v>
      </c>
      <c r="G233" s="117">
        <v>4.3239130434782621E-5</v>
      </c>
      <c r="H233" s="184">
        <v>10</v>
      </c>
      <c r="I233" s="96" t="s">
        <v>668</v>
      </c>
      <c r="J233" s="60">
        <v>1.8675999999999999</v>
      </c>
      <c r="K233" s="69">
        <f t="shared" si="19"/>
        <v>168.084</v>
      </c>
      <c r="L233" s="207"/>
    </row>
    <row r="234" spans="1:12" ht="27.95" customHeight="1">
      <c r="A234" s="1408"/>
      <c r="B234" s="1313"/>
      <c r="C234" s="91" t="s">
        <v>548</v>
      </c>
      <c r="D234" s="132" t="s">
        <v>562</v>
      </c>
      <c r="E234" s="14">
        <v>40</v>
      </c>
      <c r="F234" s="90">
        <v>57</v>
      </c>
      <c r="G234" s="117">
        <v>5.2342105263157906E-5</v>
      </c>
      <c r="H234" s="184">
        <v>10</v>
      </c>
      <c r="I234" s="96" t="s">
        <v>694</v>
      </c>
      <c r="J234" s="60">
        <v>2.1659999999999999</v>
      </c>
      <c r="K234" s="69">
        <f>J234*$K$2*((100-$K$1)/100)</f>
        <v>194.94</v>
      </c>
      <c r="L234" s="207"/>
    </row>
    <row r="235" spans="1:12" ht="27.95" customHeight="1">
      <c r="A235" s="1408"/>
      <c r="B235" s="1313"/>
      <c r="C235" s="91" t="s">
        <v>549</v>
      </c>
      <c r="D235" s="132" t="s">
        <v>563</v>
      </c>
      <c r="E235" s="14">
        <v>40</v>
      </c>
      <c r="F235" s="90">
        <v>66</v>
      </c>
      <c r="G235" s="117">
        <v>7.1035714285714303E-5</v>
      </c>
      <c r="H235" s="184">
        <v>10</v>
      </c>
      <c r="I235" s="96" t="s">
        <v>669</v>
      </c>
      <c r="J235" s="60">
        <v>2.6312000000000002</v>
      </c>
      <c r="K235" s="69">
        <f>J235*$K$2*((100-$K$1)/100)</f>
        <v>236.80800000000002</v>
      </c>
      <c r="L235" s="207"/>
    </row>
    <row r="236" spans="1:12" ht="27.95" customHeight="1">
      <c r="A236" s="1408"/>
      <c r="B236" s="1313"/>
      <c r="C236" s="91" t="s">
        <v>754</v>
      </c>
      <c r="D236" s="132" t="s">
        <v>756</v>
      </c>
      <c r="E236" s="14">
        <v>40</v>
      </c>
      <c r="F236" s="90">
        <v>82</v>
      </c>
      <c r="G236" s="117">
        <f>0.01/I236</f>
        <v>8.3333333333333331E-5</v>
      </c>
      <c r="H236" s="184">
        <v>10</v>
      </c>
      <c r="I236" s="96" t="s">
        <v>637</v>
      </c>
      <c r="J236" s="60">
        <v>3.258</v>
      </c>
      <c r="K236" s="69">
        <f>J236*$K$2*((100-$K$1)/100)</f>
        <v>293.22000000000003</v>
      </c>
      <c r="L236" s="207"/>
    </row>
    <row r="237" spans="1:12" ht="27.95" customHeight="1" thickBot="1">
      <c r="A237" s="1409"/>
      <c r="B237" s="1364"/>
      <c r="C237" s="102" t="s">
        <v>755</v>
      </c>
      <c r="D237" s="133" t="s">
        <v>757</v>
      </c>
      <c r="E237" s="17">
        <v>40</v>
      </c>
      <c r="F237" s="103">
        <v>105</v>
      </c>
      <c r="G237" s="117">
        <f>0.01/I237</f>
        <v>1E-4</v>
      </c>
      <c r="H237" s="185">
        <v>5</v>
      </c>
      <c r="I237" s="108" t="s">
        <v>638</v>
      </c>
      <c r="J237" s="73">
        <v>4.6800000000000006</v>
      </c>
      <c r="K237" s="69">
        <f>J237*$K$2*((100-$K$1)/100)</f>
        <v>421.20000000000005</v>
      </c>
      <c r="L237" s="208"/>
    </row>
    <row r="238" spans="1:12" ht="27.95" customHeight="1">
      <c r="A238" s="1631"/>
      <c r="B238" s="1355" t="s">
        <v>564</v>
      </c>
      <c r="C238" s="100" t="s">
        <v>550</v>
      </c>
      <c r="D238" s="131" t="s">
        <v>557</v>
      </c>
      <c r="E238" s="10">
        <v>40</v>
      </c>
      <c r="F238" s="101">
        <v>39</v>
      </c>
      <c r="G238" s="119">
        <v>3.1078125000000005E-5</v>
      </c>
      <c r="H238" s="186">
        <v>10</v>
      </c>
      <c r="I238" s="109" t="s">
        <v>653</v>
      </c>
      <c r="J238" s="11">
        <v>1.5959999999999999</v>
      </c>
      <c r="K238" s="68">
        <f t="shared" si="19"/>
        <v>143.63999999999999</v>
      </c>
      <c r="L238" s="206"/>
    </row>
    <row r="239" spans="1:12" ht="27.95" customHeight="1">
      <c r="A239" s="1632"/>
      <c r="B239" s="1356"/>
      <c r="C239" s="91" t="s">
        <v>551</v>
      </c>
      <c r="D239" s="132" t="s">
        <v>558</v>
      </c>
      <c r="E239" s="14">
        <v>40</v>
      </c>
      <c r="F239" s="90">
        <v>37</v>
      </c>
      <c r="G239" s="117">
        <v>3.429310344827587E-5</v>
      </c>
      <c r="H239" s="184">
        <v>10</v>
      </c>
      <c r="I239" s="96" t="s">
        <v>695</v>
      </c>
      <c r="J239" s="15">
        <v>1.653</v>
      </c>
      <c r="K239" s="69">
        <f t="shared" si="19"/>
        <v>148.77000000000001</v>
      </c>
      <c r="L239" s="207"/>
    </row>
    <row r="240" spans="1:12" ht="27.95" customHeight="1">
      <c r="A240" s="1632"/>
      <c r="B240" s="1356"/>
      <c r="C240" s="91" t="s">
        <v>552</v>
      </c>
      <c r="D240" s="132" t="s">
        <v>559</v>
      </c>
      <c r="E240" s="14">
        <v>40</v>
      </c>
      <c r="F240" s="90">
        <v>46</v>
      </c>
      <c r="G240" s="117">
        <v>3.9780000000000009E-5</v>
      </c>
      <c r="H240" s="184">
        <v>10</v>
      </c>
      <c r="I240" s="96" t="s">
        <v>696</v>
      </c>
      <c r="J240" s="15">
        <v>1.8972000000000002</v>
      </c>
      <c r="K240" s="69">
        <f t="shared" si="19"/>
        <v>170.74800000000002</v>
      </c>
      <c r="L240" s="207"/>
    </row>
    <row r="241" spans="1:12" ht="27.95" customHeight="1">
      <c r="A241" s="1632"/>
      <c r="B241" s="1356"/>
      <c r="C241" s="91" t="s">
        <v>553</v>
      </c>
      <c r="D241" s="132" t="s">
        <v>560</v>
      </c>
      <c r="E241" s="14">
        <v>40</v>
      </c>
      <c r="F241" s="90">
        <v>49</v>
      </c>
      <c r="G241" s="117">
        <v>4.1437500000000011E-5</v>
      </c>
      <c r="H241" s="184">
        <v>10</v>
      </c>
      <c r="I241" s="96" t="s">
        <v>643</v>
      </c>
      <c r="J241" s="15">
        <v>2.0160000000000005</v>
      </c>
      <c r="K241" s="69">
        <f t="shared" si="19"/>
        <v>181.44000000000005</v>
      </c>
      <c r="L241" s="207"/>
    </row>
    <row r="242" spans="1:12" ht="27.95" customHeight="1">
      <c r="A242" s="1632"/>
      <c r="B242" s="1356"/>
      <c r="C242" s="91" t="s">
        <v>554</v>
      </c>
      <c r="D242" s="132" t="s">
        <v>561</v>
      </c>
      <c r="E242" s="14">
        <v>40</v>
      </c>
      <c r="F242" s="90">
        <v>51</v>
      </c>
      <c r="G242" s="117">
        <v>4.7357142857142871E-5</v>
      </c>
      <c r="H242" s="184">
        <v>10</v>
      </c>
      <c r="I242" s="96" t="s">
        <v>674</v>
      </c>
      <c r="J242" s="15">
        <v>2.1528</v>
      </c>
      <c r="K242" s="69">
        <f t="shared" ref="K242:K249" si="20">J242*$K$2*((100-$K$1)/100)</f>
        <v>193.75200000000001</v>
      </c>
      <c r="L242" s="207"/>
    </row>
    <row r="243" spans="1:12" ht="27.95" customHeight="1">
      <c r="A243" s="1632"/>
      <c r="B243" s="1356"/>
      <c r="C243" s="91" t="s">
        <v>555</v>
      </c>
      <c r="D243" s="132" t="s">
        <v>562</v>
      </c>
      <c r="E243" s="14">
        <v>40</v>
      </c>
      <c r="F243" s="90">
        <v>61</v>
      </c>
      <c r="G243" s="117">
        <v>5.5250000000000015E-5</v>
      </c>
      <c r="H243" s="184">
        <v>10</v>
      </c>
      <c r="I243" s="96" t="s">
        <v>691</v>
      </c>
      <c r="J243" s="15">
        <v>2.5024999999999999</v>
      </c>
      <c r="K243" s="69">
        <f t="shared" si="20"/>
        <v>225.22499999999999</v>
      </c>
      <c r="L243" s="207"/>
    </row>
    <row r="244" spans="1:12" ht="27.95" customHeight="1">
      <c r="A244" s="1632"/>
      <c r="B244" s="1356"/>
      <c r="C244" s="91" t="s">
        <v>556</v>
      </c>
      <c r="D244" s="132" t="s">
        <v>563</v>
      </c>
      <c r="E244" s="14">
        <v>40</v>
      </c>
      <c r="F244" s="90">
        <v>78</v>
      </c>
      <c r="G244" s="117">
        <v>7.1035714285714303E-5</v>
      </c>
      <c r="H244" s="184">
        <v>10</v>
      </c>
      <c r="I244" s="96" t="s">
        <v>669</v>
      </c>
      <c r="J244" s="15">
        <v>3.1595</v>
      </c>
      <c r="K244" s="69">
        <f>J244*$K$2*((100-$K$1)/100)</f>
        <v>284.35500000000002</v>
      </c>
      <c r="L244" s="207"/>
    </row>
    <row r="245" spans="1:12" ht="27.95" customHeight="1">
      <c r="A245" s="1632"/>
      <c r="B245" s="1356"/>
      <c r="C245" s="91" t="s">
        <v>758</v>
      </c>
      <c r="D245" s="132" t="s">
        <v>756</v>
      </c>
      <c r="E245" s="14">
        <v>40</v>
      </c>
      <c r="F245" s="90">
        <v>92</v>
      </c>
      <c r="G245" s="117">
        <f>0.01/I245</f>
        <v>8.3333333333333331E-5</v>
      </c>
      <c r="H245" s="184">
        <v>5</v>
      </c>
      <c r="I245" s="96" t="s">
        <v>637</v>
      </c>
      <c r="J245" s="15">
        <v>3.952</v>
      </c>
      <c r="K245" s="69">
        <f>J245*$K$2*((100-$K$1)/100)</f>
        <v>355.68</v>
      </c>
      <c r="L245" s="207"/>
    </row>
    <row r="246" spans="1:12" ht="27.95" customHeight="1" thickBot="1">
      <c r="A246" s="1633"/>
      <c r="B246" s="1357"/>
      <c r="C246" s="102" t="s">
        <v>759</v>
      </c>
      <c r="D246" s="133" t="s">
        <v>757</v>
      </c>
      <c r="E246" s="17">
        <v>40</v>
      </c>
      <c r="F246" s="103">
        <v>118</v>
      </c>
      <c r="G246" s="117">
        <f>0.01/I246</f>
        <v>1.1111111111111112E-4</v>
      </c>
      <c r="H246" s="185">
        <v>5</v>
      </c>
      <c r="I246" s="108" t="s">
        <v>663</v>
      </c>
      <c r="J246" s="18">
        <v>5.4359999999999999</v>
      </c>
      <c r="K246" s="111">
        <f>J246*$K$2*((100-$K$1)/100)</f>
        <v>489.24</v>
      </c>
      <c r="L246" s="208"/>
    </row>
    <row r="247" spans="1:12" ht="27.95" customHeight="1" thickTop="1">
      <c r="A247" s="1366"/>
      <c r="B247" s="1369" t="s">
        <v>565</v>
      </c>
      <c r="C247" s="188" t="s">
        <v>566</v>
      </c>
      <c r="D247" s="233" t="s">
        <v>569</v>
      </c>
      <c r="E247" s="59">
        <v>40</v>
      </c>
      <c r="F247" s="191">
        <v>78</v>
      </c>
      <c r="G247" s="192">
        <v>8.2875000000000022E-5</v>
      </c>
      <c r="H247" s="190">
        <v>10</v>
      </c>
      <c r="I247" s="193" t="s">
        <v>637</v>
      </c>
      <c r="J247" s="115">
        <v>4.2480000000000002</v>
      </c>
      <c r="K247" s="214">
        <f t="shared" si="20"/>
        <v>382.32</v>
      </c>
      <c r="L247" s="211"/>
    </row>
    <row r="248" spans="1:12" ht="27.95" customHeight="1">
      <c r="A248" s="1366"/>
      <c r="B248" s="1369"/>
      <c r="C248" s="91" t="s">
        <v>567</v>
      </c>
      <c r="D248" s="234" t="s">
        <v>570</v>
      </c>
      <c r="E248" s="58">
        <v>40</v>
      </c>
      <c r="F248" s="90">
        <v>113</v>
      </c>
      <c r="G248" s="117">
        <v>1.2431250000000002E-4</v>
      </c>
      <c r="H248" s="184">
        <v>10</v>
      </c>
      <c r="I248" s="96" t="s">
        <v>628</v>
      </c>
      <c r="J248" s="88">
        <v>5.976</v>
      </c>
      <c r="K248" s="69">
        <f t="shared" si="20"/>
        <v>537.84</v>
      </c>
      <c r="L248" s="207"/>
    </row>
    <row r="249" spans="1:12" ht="27.95" customHeight="1">
      <c r="A249" s="1366"/>
      <c r="B249" s="1369"/>
      <c r="C249" s="91" t="s">
        <v>568</v>
      </c>
      <c r="D249" s="234" t="s">
        <v>571</v>
      </c>
      <c r="E249" s="58">
        <v>40</v>
      </c>
      <c r="F249" s="90">
        <v>158</v>
      </c>
      <c r="G249" s="117">
        <v>1.9890000000000004E-4</v>
      </c>
      <c r="H249" s="184">
        <v>5</v>
      </c>
      <c r="I249" s="96" t="s">
        <v>664</v>
      </c>
      <c r="J249" s="88">
        <v>8.8019999999999996</v>
      </c>
      <c r="K249" s="69">
        <f t="shared" si="20"/>
        <v>792.18</v>
      </c>
      <c r="L249" s="207"/>
    </row>
    <row r="250" spans="1:12" ht="27.95" customHeight="1">
      <c r="A250" s="1366"/>
      <c r="B250" s="1369"/>
      <c r="C250" s="91" t="s">
        <v>745</v>
      </c>
      <c r="D250" s="235" t="s">
        <v>9</v>
      </c>
      <c r="E250" s="58">
        <v>40</v>
      </c>
      <c r="F250" s="90">
        <v>231</v>
      </c>
      <c r="G250" s="117">
        <f>0.01/I250</f>
        <v>3.3333333333333332E-4</v>
      </c>
      <c r="H250" s="184">
        <v>5</v>
      </c>
      <c r="I250" s="96" t="s">
        <v>650</v>
      </c>
      <c r="J250" s="88">
        <v>14.121</v>
      </c>
      <c r="K250" s="69">
        <f>J250*$K$2*((100-$K$1)/100)</f>
        <v>1270.8900000000001</v>
      </c>
      <c r="L250" s="207"/>
    </row>
    <row r="251" spans="1:12" ht="27.95" customHeight="1">
      <c r="A251" s="1366"/>
      <c r="B251" s="1369"/>
      <c r="C251" s="91" t="s">
        <v>746</v>
      </c>
      <c r="D251" s="235" t="s">
        <v>11</v>
      </c>
      <c r="E251" s="58">
        <v>40</v>
      </c>
      <c r="F251" s="90">
        <v>354</v>
      </c>
      <c r="G251" s="117">
        <f>0.01/I251</f>
        <v>4.0000000000000002E-4</v>
      </c>
      <c r="H251" s="184">
        <v>5</v>
      </c>
      <c r="I251" s="96" t="s">
        <v>651</v>
      </c>
      <c r="J251" s="88">
        <v>21.105</v>
      </c>
      <c r="K251" s="69">
        <f>J251*$K$2*((100-$K$1)/100)</f>
        <v>1899.45</v>
      </c>
      <c r="L251" s="207"/>
    </row>
    <row r="252" spans="1:12" ht="27.95" customHeight="1" thickBot="1">
      <c r="A252" s="1367"/>
      <c r="B252" s="1370"/>
      <c r="C252" s="102" t="s">
        <v>747</v>
      </c>
      <c r="D252" s="236" t="s">
        <v>13</v>
      </c>
      <c r="E252" s="57">
        <v>40</v>
      </c>
      <c r="F252" s="103">
        <v>541</v>
      </c>
      <c r="G252" s="117">
        <f>0.01/I252</f>
        <v>6.6666666666666664E-4</v>
      </c>
      <c r="H252" s="185">
        <v>1</v>
      </c>
      <c r="I252" s="108" t="s">
        <v>761</v>
      </c>
      <c r="J252" s="89">
        <v>33.75</v>
      </c>
      <c r="K252" s="70">
        <f>J252*$K$2*((100-$K$1)/100)</f>
        <v>3037.5</v>
      </c>
      <c r="L252" s="208"/>
    </row>
    <row r="253" spans="1:12" ht="27.95" customHeight="1"/>
    <row r="254" spans="1:12" ht="27.95" customHeight="1"/>
    <row r="255" spans="1:12" ht="27.95" customHeight="1"/>
    <row r="256" spans="1:12" ht="27.95" customHeight="1"/>
    <row r="257" ht="27.95" customHeight="1"/>
    <row r="258" ht="27.95" customHeight="1"/>
    <row r="259" ht="27.95" customHeight="1"/>
    <row r="260" ht="27.95" customHeight="1"/>
    <row r="261" ht="27.95" customHeight="1"/>
    <row r="262" ht="27.95" customHeight="1"/>
    <row r="263" ht="27.95" customHeight="1"/>
  </sheetData>
  <mergeCells count="110">
    <mergeCell ref="A229:A237"/>
    <mergeCell ref="B229:B237"/>
    <mergeCell ref="A222:K222"/>
    <mergeCell ref="A200:A204"/>
    <mergeCell ref="B200:B204"/>
    <mergeCell ref="A205:K205"/>
    <mergeCell ref="B176:B187"/>
    <mergeCell ref="A206:A221"/>
    <mergeCell ref="B206:B221"/>
    <mergeCell ref="A188:A199"/>
    <mergeCell ref="B188:B199"/>
    <mergeCell ref="A226:A228"/>
    <mergeCell ref="B226:B228"/>
    <mergeCell ref="A223:A225"/>
    <mergeCell ref="B223:B225"/>
    <mergeCell ref="A176:A187"/>
    <mergeCell ref="D6:D7"/>
    <mergeCell ref="B87:B102"/>
    <mergeCell ref="C6:C7"/>
    <mergeCell ref="B142:B144"/>
    <mergeCell ref="B159:B161"/>
    <mergeCell ref="B162:B164"/>
    <mergeCell ref="A169:A175"/>
    <mergeCell ref="B169:B175"/>
    <mergeCell ref="A165:A167"/>
    <mergeCell ref="B165:B167"/>
    <mergeCell ref="A153:A158"/>
    <mergeCell ref="A9:K9"/>
    <mergeCell ref="A10:A15"/>
    <mergeCell ref="A38:A40"/>
    <mergeCell ref="B38:B40"/>
    <mergeCell ref="A20:K20"/>
    <mergeCell ref="J6:J7"/>
    <mergeCell ref="A8:K8"/>
    <mergeCell ref="E6:E7"/>
    <mergeCell ref="F6:F7"/>
    <mergeCell ref="A142:A144"/>
    <mergeCell ref="B136:B138"/>
    <mergeCell ref="B10:B15"/>
    <mergeCell ref="A47:K47"/>
    <mergeCell ref="K1:L1"/>
    <mergeCell ref="K3:L3"/>
    <mergeCell ref="K4:L4"/>
    <mergeCell ref="K6:K7"/>
    <mergeCell ref="B16:B19"/>
    <mergeCell ref="B25:B30"/>
    <mergeCell ref="A61:K61"/>
    <mergeCell ref="K5:L5"/>
    <mergeCell ref="L6:L7"/>
    <mergeCell ref="B6:B7"/>
    <mergeCell ref="A1:A5"/>
    <mergeCell ref="B1:E5"/>
    <mergeCell ref="F1:J1"/>
    <mergeCell ref="F2:J2"/>
    <mergeCell ref="F3:J3"/>
    <mergeCell ref="F4:J4"/>
    <mergeCell ref="F5:J5"/>
    <mergeCell ref="A6:A7"/>
    <mergeCell ref="A16:A19"/>
    <mergeCell ref="B21:B23"/>
    <mergeCell ref="A24:K24"/>
    <mergeCell ref="A25:A30"/>
    <mergeCell ref="B48:B53"/>
    <mergeCell ref="H6:I6"/>
    <mergeCell ref="A247:A252"/>
    <mergeCell ref="B247:B252"/>
    <mergeCell ref="A124:A129"/>
    <mergeCell ref="B124:B129"/>
    <mergeCell ref="A32:A37"/>
    <mergeCell ref="B32:B37"/>
    <mergeCell ref="A238:A246"/>
    <mergeCell ref="B153:B158"/>
    <mergeCell ref="A162:A164"/>
    <mergeCell ref="B238:B246"/>
    <mergeCell ref="A159:A161"/>
    <mergeCell ref="A57:K57"/>
    <mergeCell ref="A146:A152"/>
    <mergeCell ref="B146:B152"/>
    <mergeCell ref="A103:K103"/>
    <mergeCell ref="A58:A60"/>
    <mergeCell ref="B58:B60"/>
    <mergeCell ref="A136:A138"/>
    <mergeCell ref="A145:K145"/>
    <mergeCell ref="B62:B67"/>
    <mergeCell ref="A133:A135"/>
    <mergeCell ref="B133:B135"/>
    <mergeCell ref="A68:A79"/>
    <mergeCell ref="A168:K168"/>
    <mergeCell ref="B41:B46"/>
    <mergeCell ref="A41:A46"/>
    <mergeCell ref="A21:A23"/>
    <mergeCell ref="A139:A141"/>
    <mergeCell ref="B139:B141"/>
    <mergeCell ref="A62:A67"/>
    <mergeCell ref="B68:B79"/>
    <mergeCell ref="A117:K117"/>
    <mergeCell ref="A118:A123"/>
    <mergeCell ref="B118:B123"/>
    <mergeCell ref="A130:A132"/>
    <mergeCell ref="B81:B86"/>
    <mergeCell ref="A54:A56"/>
    <mergeCell ref="B54:B56"/>
    <mergeCell ref="A31:K31"/>
    <mergeCell ref="A48:A53"/>
    <mergeCell ref="A81:A86"/>
    <mergeCell ref="A87:A102"/>
    <mergeCell ref="B130:B132"/>
    <mergeCell ref="A104:A116"/>
    <mergeCell ref="B104:B116"/>
    <mergeCell ref="A80:K80"/>
  </mergeCells>
  <pageMargins left="1.1023622047244095" right="0.70866141732283472" top="0.23622047244094491" bottom="0.27559055118110237" header="0.19685039370078741" footer="0.31496062992125984"/>
  <pageSetup paperSize="9" scale="44" orientation="portrait" r:id="rId1"/>
  <rowBreaks count="3" manualBreakCount="3">
    <brk id="60" max="16383" man="1"/>
    <brk id="122" max="16383" man="1"/>
    <brk id="1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86"/>
  <sheetViews>
    <sheetView zoomScale="80" zoomScaleNormal="80" zoomScaleSheetLayoutView="70" workbookViewId="0">
      <pane ySplit="7" topLeftCell="A8" activePane="bottomLeft" state="frozen"/>
      <selection pane="bottomLeft" activeCell="C10" sqref="C10"/>
    </sheetView>
  </sheetViews>
  <sheetFormatPr defaultColWidth="8.87890625" defaultRowHeight="18"/>
  <cols>
    <col min="1" max="1" width="28" style="754" customWidth="1"/>
    <col min="2" max="2" width="29.3515625" style="48" customWidth="1"/>
    <col min="3" max="3" width="14.41015625" style="792" customWidth="1"/>
    <col min="4" max="4" width="17.3515625" style="48" customWidth="1"/>
    <col min="5" max="5" width="10.52734375" style="848" customWidth="1"/>
    <col min="6" max="6" width="9.1171875" style="848" customWidth="1"/>
    <col min="7" max="7" width="0.1171875" style="812" customWidth="1"/>
    <col min="8" max="8" width="6.41015625" style="175" customWidth="1"/>
    <col min="9" max="9" width="6.41015625" style="792" customWidth="1"/>
    <col min="10" max="10" width="14.1171875" style="849" customWidth="1"/>
    <col min="11" max="11" width="15.64453125" style="51" bestFit="1" customWidth="1"/>
    <col min="12" max="12" width="18.3515625" style="850" customWidth="1"/>
    <col min="13" max="13" width="2" style="754" customWidth="1"/>
    <col min="14" max="14" width="8.87890625" style="754"/>
    <col min="15" max="15" width="10.3515625" style="754" bestFit="1" customWidth="1"/>
    <col min="16" max="16384" width="8.87890625" style="754"/>
  </cols>
  <sheetData>
    <row r="1" spans="1:12" ht="21.95" customHeight="1">
      <c r="A1" s="1654"/>
      <c r="B1" s="1423" t="s">
        <v>2261</v>
      </c>
      <c r="C1" s="1424"/>
      <c r="D1" s="1424"/>
      <c r="E1" s="1425"/>
      <c r="F1" s="1657" t="s">
        <v>177</v>
      </c>
      <c r="G1" s="1657"/>
      <c r="H1" s="1657"/>
      <c r="I1" s="1658"/>
      <c r="J1" s="1659"/>
      <c r="K1" s="1636">
        <f>'Запорная арматура'!K1:L1</f>
        <v>0</v>
      </c>
      <c r="L1" s="1637"/>
    </row>
    <row r="2" spans="1:12" ht="21.95" customHeight="1">
      <c r="A2" s="1655"/>
      <c r="B2" s="1426"/>
      <c r="C2" s="1427"/>
      <c r="D2" s="1427"/>
      <c r="E2" s="1428"/>
      <c r="F2" s="1648" t="s">
        <v>280</v>
      </c>
      <c r="G2" s="1648"/>
      <c r="H2" s="1648"/>
      <c r="I2" s="1649"/>
      <c r="J2" s="1650"/>
      <c r="K2" s="86">
        <f>'Запорная арматура'!K2</f>
        <v>90</v>
      </c>
      <c r="L2" s="87">
        <f>'Запорная арматура'!L2</f>
        <v>100</v>
      </c>
    </row>
    <row r="3" spans="1:12" ht="21.95" customHeight="1">
      <c r="A3" s="1655"/>
      <c r="B3" s="1426"/>
      <c r="C3" s="1427"/>
      <c r="D3" s="1427"/>
      <c r="E3" s="1428"/>
      <c r="F3" s="1648" t="s">
        <v>51</v>
      </c>
      <c r="G3" s="1648"/>
      <c r="H3" s="1648"/>
      <c r="I3" s="1649"/>
      <c r="J3" s="1650"/>
      <c r="K3" s="1417">
        <f>'Запорная арматура'!K3:L3</f>
        <v>0</v>
      </c>
      <c r="L3" s="1418"/>
    </row>
    <row r="4" spans="1:12" ht="21.95" customHeight="1">
      <c r="A4" s="1655"/>
      <c r="B4" s="1426"/>
      <c r="C4" s="1427"/>
      <c r="D4" s="1427"/>
      <c r="E4" s="1428"/>
      <c r="F4" s="1648" t="s">
        <v>173</v>
      </c>
      <c r="G4" s="1648"/>
      <c r="H4" s="1648"/>
      <c r="I4" s="1649"/>
      <c r="J4" s="1650"/>
      <c r="K4" s="1419">
        <f>'Запорная арматура'!K4:L4</f>
        <v>0</v>
      </c>
      <c r="L4" s="1420"/>
    </row>
    <row r="5" spans="1:12" ht="21.95" customHeight="1" thickBot="1">
      <c r="A5" s="1656"/>
      <c r="B5" s="1429"/>
      <c r="C5" s="1430"/>
      <c r="D5" s="1430"/>
      <c r="E5" s="1431"/>
      <c r="F5" s="1651" t="s">
        <v>174</v>
      </c>
      <c r="G5" s="1651"/>
      <c r="H5" s="1651"/>
      <c r="I5" s="1652"/>
      <c r="J5" s="1653"/>
      <c r="K5" s="1574">
        <f>'Запорная арматура'!K5:L5</f>
        <v>0</v>
      </c>
      <c r="L5" s="1422"/>
    </row>
    <row r="6" spans="1:12" ht="15.75" customHeight="1" thickBot="1">
      <c r="A6" s="1435" t="s">
        <v>0</v>
      </c>
      <c r="B6" s="1435" t="s">
        <v>59</v>
      </c>
      <c r="C6" s="1435" t="s">
        <v>60</v>
      </c>
      <c r="D6" s="1435" t="s">
        <v>1</v>
      </c>
      <c r="E6" s="1439" t="s">
        <v>161</v>
      </c>
      <c r="F6" s="1400" t="s">
        <v>169</v>
      </c>
      <c r="G6" s="792"/>
      <c r="H6" s="1402" t="s">
        <v>625</v>
      </c>
      <c r="I6" s="1403"/>
      <c r="J6" s="1398" t="s">
        <v>1264</v>
      </c>
      <c r="K6" s="1410" t="s">
        <v>170</v>
      </c>
      <c r="L6" s="1638" t="s">
        <v>50</v>
      </c>
    </row>
    <row r="7" spans="1:12" ht="15.75" customHeight="1" thickBot="1">
      <c r="A7" s="1436"/>
      <c r="B7" s="1436"/>
      <c r="C7" s="1436"/>
      <c r="D7" s="1436"/>
      <c r="E7" s="1440"/>
      <c r="F7" s="1401"/>
      <c r="G7" s="148"/>
      <c r="H7" s="793" t="s">
        <v>626</v>
      </c>
      <c r="I7" s="187" t="s">
        <v>627</v>
      </c>
      <c r="J7" s="1399"/>
      <c r="K7" s="1411"/>
      <c r="L7" s="1639"/>
    </row>
    <row r="8" spans="1:12" ht="29.25" customHeight="1" thickBot="1">
      <c r="A8" s="1640" t="s">
        <v>1902</v>
      </c>
      <c r="B8" s="1641"/>
      <c r="C8" s="1641"/>
      <c r="D8" s="1641"/>
      <c r="E8" s="1641"/>
      <c r="F8" s="1641"/>
      <c r="G8" s="1641"/>
      <c r="H8" s="1641"/>
      <c r="I8" s="1641"/>
      <c r="J8" s="1641"/>
      <c r="K8" s="1641"/>
      <c r="L8" s="204"/>
    </row>
    <row r="9" spans="1:12" ht="25.5" customHeight="1" thickBot="1">
      <c r="A9" s="1323" t="s">
        <v>1903</v>
      </c>
      <c r="B9" s="1324"/>
      <c r="C9" s="1324"/>
      <c r="D9" s="1324"/>
      <c r="E9" s="1324"/>
      <c r="F9" s="1324"/>
      <c r="G9" s="1324"/>
      <c r="H9" s="1324"/>
      <c r="I9" s="1324"/>
      <c r="J9" s="1324"/>
      <c r="K9" s="1324"/>
      <c r="L9" s="794"/>
    </row>
    <row r="10" spans="1:12" ht="27.95" customHeight="1" thickBot="1">
      <c r="A10" s="1660"/>
      <c r="B10" s="1489" t="s">
        <v>1903</v>
      </c>
      <c r="C10" s="795" t="s">
        <v>1904</v>
      </c>
      <c r="D10" s="4">
        <v>16</v>
      </c>
      <c r="E10" s="796">
        <v>16</v>
      </c>
      <c r="F10" s="796">
        <v>40</v>
      </c>
      <c r="G10" s="797">
        <v>0.125</v>
      </c>
      <c r="H10" s="612">
        <v>10</v>
      </c>
      <c r="I10" s="734" t="s">
        <v>696</v>
      </c>
      <c r="J10" s="798">
        <v>2.3180000000000001</v>
      </c>
      <c r="K10" s="12">
        <f t="shared" ref="K10:K13" si="0">J10*$K$2*((100-$K$1)/100)</f>
        <v>208.62</v>
      </c>
      <c r="L10" s="799"/>
    </row>
    <row r="11" spans="1:12" ht="27.95" customHeight="1" thickBot="1">
      <c r="A11" s="1661"/>
      <c r="B11" s="1489"/>
      <c r="C11" s="795" t="s">
        <v>1905</v>
      </c>
      <c r="D11" s="663">
        <v>20</v>
      </c>
      <c r="E11" s="800">
        <v>16</v>
      </c>
      <c r="F11" s="800">
        <v>53</v>
      </c>
      <c r="G11" s="797">
        <v>0.125</v>
      </c>
      <c r="H11" s="612">
        <v>10</v>
      </c>
      <c r="I11" s="734" t="s">
        <v>636</v>
      </c>
      <c r="J11" s="798">
        <v>3.22</v>
      </c>
      <c r="K11" s="654">
        <f t="shared" si="0"/>
        <v>289.8</v>
      </c>
      <c r="L11" s="801"/>
    </row>
    <row r="12" spans="1:12" ht="27.95" customHeight="1" thickBot="1">
      <c r="A12" s="1661"/>
      <c r="B12" s="1489"/>
      <c r="C12" s="795" t="s">
        <v>1906</v>
      </c>
      <c r="D12" s="663">
        <v>26</v>
      </c>
      <c r="E12" s="800">
        <v>16</v>
      </c>
      <c r="F12" s="800">
        <v>84</v>
      </c>
      <c r="G12" s="797">
        <v>0.125</v>
      </c>
      <c r="H12" s="612">
        <v>10</v>
      </c>
      <c r="I12" s="734" t="s">
        <v>637</v>
      </c>
      <c r="J12" s="798">
        <v>4.91</v>
      </c>
      <c r="K12" s="654">
        <f t="shared" si="0"/>
        <v>441.90000000000003</v>
      </c>
      <c r="L12" s="801"/>
    </row>
    <row r="13" spans="1:12" ht="27.95" customHeight="1" thickBot="1">
      <c r="A13" s="1662"/>
      <c r="B13" s="1489"/>
      <c r="C13" s="795" t="s">
        <v>1907</v>
      </c>
      <c r="D13" s="663">
        <v>32</v>
      </c>
      <c r="E13" s="800">
        <v>16</v>
      </c>
      <c r="F13" s="800">
        <v>134</v>
      </c>
      <c r="G13" s="797">
        <v>0.125</v>
      </c>
      <c r="H13" s="612">
        <v>10</v>
      </c>
      <c r="I13" s="734" t="s">
        <v>628</v>
      </c>
      <c r="J13" s="798">
        <v>6.6555</v>
      </c>
      <c r="K13" s="654">
        <f t="shared" si="0"/>
        <v>598.995</v>
      </c>
      <c r="L13" s="801"/>
    </row>
    <row r="14" spans="1:12" ht="27.95" customHeight="1" thickBot="1">
      <c r="A14" s="1333" t="s">
        <v>1908</v>
      </c>
      <c r="B14" s="1317"/>
      <c r="C14" s="1317"/>
      <c r="D14" s="1317"/>
      <c r="E14" s="1317"/>
      <c r="F14" s="1317"/>
      <c r="G14" s="1317"/>
      <c r="H14" s="1317"/>
      <c r="I14" s="1317"/>
      <c r="J14" s="1317"/>
      <c r="K14" s="1317"/>
      <c r="L14" s="753"/>
    </row>
    <row r="15" spans="1:12" ht="27.95" customHeight="1" thickBot="1">
      <c r="A15" s="1663"/>
      <c r="B15" s="1665" t="s">
        <v>1908</v>
      </c>
      <c r="C15" s="795" t="s">
        <v>1909</v>
      </c>
      <c r="D15" s="4" t="s">
        <v>1910</v>
      </c>
      <c r="E15" s="756">
        <v>16</v>
      </c>
      <c r="F15" s="756">
        <v>49</v>
      </c>
      <c r="G15" s="797">
        <v>0.125</v>
      </c>
      <c r="H15" s="166">
        <v>10</v>
      </c>
      <c r="I15" s="802">
        <v>200</v>
      </c>
      <c r="J15" s="798">
        <v>3.11</v>
      </c>
      <c r="K15" s="68">
        <f>J15*$K$2*((100-$K$1)/100)</f>
        <v>279.89999999999998</v>
      </c>
      <c r="L15" s="799"/>
    </row>
    <row r="16" spans="1:12" ht="27.95" customHeight="1" thickBot="1">
      <c r="A16" s="1664"/>
      <c r="B16" s="1666"/>
      <c r="C16" s="795" t="s">
        <v>1911</v>
      </c>
      <c r="D16" s="663" t="s">
        <v>1912</v>
      </c>
      <c r="E16" s="731">
        <v>16</v>
      </c>
      <c r="F16" s="731">
        <v>70</v>
      </c>
      <c r="G16" s="797">
        <v>0.125</v>
      </c>
      <c r="H16" s="612">
        <v>10</v>
      </c>
      <c r="I16" s="803">
        <v>150</v>
      </c>
      <c r="J16" s="798">
        <v>4.1900000000000004</v>
      </c>
      <c r="K16" s="69">
        <f>J16*$K$2*((100-$K$1)/100)</f>
        <v>377.1</v>
      </c>
      <c r="L16" s="801"/>
    </row>
    <row r="17" spans="1:12" ht="27.95" customHeight="1" thickBot="1">
      <c r="A17" s="1664"/>
      <c r="B17" s="1666"/>
      <c r="C17" s="795" t="s">
        <v>1913</v>
      </c>
      <c r="D17" s="726" t="s">
        <v>1914</v>
      </c>
      <c r="E17" s="742">
        <v>16</v>
      </c>
      <c r="F17" s="742">
        <v>73</v>
      </c>
      <c r="G17" s="797">
        <v>0.125</v>
      </c>
      <c r="H17" s="682">
        <v>10</v>
      </c>
      <c r="I17" s="804">
        <v>120</v>
      </c>
      <c r="J17" s="798">
        <v>4.6454999999999993</v>
      </c>
      <c r="K17" s="69">
        <f>J17*$K$2*((100-$K$1)/100)</f>
        <v>418.09499999999991</v>
      </c>
      <c r="L17" s="805"/>
    </row>
    <row r="18" spans="1:12" ht="27.95" customHeight="1" thickBot="1">
      <c r="A18" s="1664"/>
      <c r="B18" s="1666"/>
      <c r="C18" s="806" t="s">
        <v>1915</v>
      </c>
      <c r="D18" s="726" t="s">
        <v>1916</v>
      </c>
      <c r="E18" s="742">
        <v>16</v>
      </c>
      <c r="F18" s="742">
        <v>113</v>
      </c>
      <c r="G18" s="797">
        <v>0.125</v>
      </c>
      <c r="H18" s="682">
        <v>10</v>
      </c>
      <c r="I18" s="804">
        <v>80</v>
      </c>
      <c r="J18" s="807">
        <v>6.84</v>
      </c>
      <c r="K18" s="111">
        <f>J18*$K$2*((100-$K$1)/100)</f>
        <v>615.6</v>
      </c>
      <c r="L18" s="805"/>
    </row>
    <row r="19" spans="1:12" ht="27.95" customHeight="1" thickBot="1">
      <c r="A19" s="1642" t="s">
        <v>1917</v>
      </c>
      <c r="B19" s="1630"/>
      <c r="C19" s="1630"/>
      <c r="D19" s="1630"/>
      <c r="E19" s="1630"/>
      <c r="F19" s="1630"/>
      <c r="G19" s="1630"/>
      <c r="H19" s="1630"/>
      <c r="I19" s="1630"/>
      <c r="J19" s="1630"/>
      <c r="K19" s="1630"/>
      <c r="L19" s="753"/>
    </row>
    <row r="20" spans="1:12" ht="27.95" customHeight="1" thickBot="1">
      <c r="A20" s="1662"/>
      <c r="B20" s="1383" t="s">
        <v>1917</v>
      </c>
      <c r="C20" s="808" t="s">
        <v>1918</v>
      </c>
      <c r="D20" s="809" t="s">
        <v>1919</v>
      </c>
      <c r="E20" s="810">
        <v>16</v>
      </c>
      <c r="F20" s="811">
        <v>50</v>
      </c>
      <c r="G20" s="812">
        <v>0.125</v>
      </c>
      <c r="H20" s="190">
        <v>10</v>
      </c>
      <c r="I20" s="193">
        <v>200</v>
      </c>
      <c r="J20" s="813">
        <v>2.1779999999999999</v>
      </c>
      <c r="K20" s="113">
        <f t="shared" ref="K20:K25" si="1">J20*$K$2*((100-$K$1)/100)</f>
        <v>196.01999999999998</v>
      </c>
      <c r="L20" s="814"/>
    </row>
    <row r="21" spans="1:12" ht="27.95" customHeight="1" thickBot="1">
      <c r="A21" s="1667"/>
      <c r="B21" s="1489"/>
      <c r="C21" s="815" t="s">
        <v>1920</v>
      </c>
      <c r="D21" s="816" t="s">
        <v>1433</v>
      </c>
      <c r="E21" s="800">
        <v>16</v>
      </c>
      <c r="F21" s="817">
        <v>57</v>
      </c>
      <c r="G21" s="797">
        <v>0.125</v>
      </c>
      <c r="H21" s="818">
        <v>10</v>
      </c>
      <c r="I21" s="819">
        <v>200</v>
      </c>
      <c r="J21" s="798">
        <v>2.75</v>
      </c>
      <c r="K21" s="113">
        <f t="shared" si="1"/>
        <v>247.5</v>
      </c>
      <c r="L21" s="801"/>
    </row>
    <row r="22" spans="1:12" ht="27.95" customHeight="1" thickBot="1">
      <c r="A22" s="1667"/>
      <c r="B22" s="1489"/>
      <c r="C22" s="820" t="s">
        <v>1921</v>
      </c>
      <c r="D22" s="821" t="s">
        <v>1434</v>
      </c>
      <c r="E22" s="800">
        <v>16</v>
      </c>
      <c r="F22" s="822">
        <v>68</v>
      </c>
      <c r="G22" s="797">
        <v>0.125</v>
      </c>
      <c r="H22" s="818">
        <v>10</v>
      </c>
      <c r="I22" s="819">
        <v>160</v>
      </c>
      <c r="J22" s="798">
        <v>3.2271000000000005</v>
      </c>
      <c r="K22" s="113">
        <f t="shared" si="1"/>
        <v>290.43900000000002</v>
      </c>
      <c r="L22" s="801"/>
    </row>
    <row r="23" spans="1:12" ht="27.95" customHeight="1" thickBot="1">
      <c r="A23" s="1667"/>
      <c r="B23" s="1489"/>
      <c r="C23" s="816" t="s">
        <v>1922</v>
      </c>
      <c r="D23" s="816" t="s">
        <v>1923</v>
      </c>
      <c r="E23" s="800">
        <v>16</v>
      </c>
      <c r="F23" s="822">
        <v>82</v>
      </c>
      <c r="G23" s="797">
        <v>0.125</v>
      </c>
      <c r="H23" s="818">
        <v>10</v>
      </c>
      <c r="I23" s="819">
        <v>100</v>
      </c>
      <c r="J23" s="798">
        <v>4.0999999999999996</v>
      </c>
      <c r="K23" s="113">
        <f t="shared" si="1"/>
        <v>368.99999999999994</v>
      </c>
      <c r="L23" s="801"/>
    </row>
    <row r="24" spans="1:12" ht="27.95" customHeight="1" thickBot="1">
      <c r="A24" s="1667"/>
      <c r="B24" s="1489"/>
      <c r="C24" s="816" t="s">
        <v>1924</v>
      </c>
      <c r="D24" s="816" t="s">
        <v>1925</v>
      </c>
      <c r="E24" s="800">
        <v>16</v>
      </c>
      <c r="F24" s="822">
        <v>109</v>
      </c>
      <c r="G24" s="797">
        <v>0.125</v>
      </c>
      <c r="H24" s="818">
        <v>10</v>
      </c>
      <c r="I24" s="819">
        <v>90</v>
      </c>
      <c r="J24" s="798">
        <v>5.66</v>
      </c>
      <c r="K24" s="69">
        <f t="shared" si="1"/>
        <v>509.40000000000003</v>
      </c>
      <c r="L24" s="801"/>
    </row>
    <row r="25" spans="1:12" ht="27.95" customHeight="1" thickBot="1">
      <c r="A25" s="1668"/>
      <c r="B25" s="1515"/>
      <c r="C25" s="821" t="s">
        <v>1926</v>
      </c>
      <c r="D25" s="821" t="s">
        <v>1439</v>
      </c>
      <c r="E25" s="823">
        <v>16</v>
      </c>
      <c r="F25" s="824">
        <v>137</v>
      </c>
      <c r="G25" s="797">
        <v>0.125</v>
      </c>
      <c r="H25" s="825">
        <v>10</v>
      </c>
      <c r="I25" s="826">
        <v>80</v>
      </c>
      <c r="J25" s="807">
        <v>6.93</v>
      </c>
      <c r="K25" s="111">
        <f t="shared" si="1"/>
        <v>623.69999999999993</v>
      </c>
      <c r="L25" s="805"/>
    </row>
    <row r="26" spans="1:12" ht="27.95" customHeight="1" thickBot="1">
      <c r="A26" s="1642" t="s">
        <v>1927</v>
      </c>
      <c r="B26" s="1630"/>
      <c r="C26" s="1630"/>
      <c r="D26" s="1630"/>
      <c r="E26" s="1630"/>
      <c r="F26" s="1630"/>
      <c r="G26" s="1630"/>
      <c r="H26" s="1630"/>
      <c r="I26" s="1630"/>
      <c r="J26" s="1630"/>
      <c r="K26" s="1630"/>
      <c r="L26" s="753"/>
    </row>
    <row r="27" spans="1:12" ht="27.95" customHeight="1" thickBot="1">
      <c r="A27" s="1664"/>
      <c r="B27" s="1666" t="s">
        <v>1927</v>
      </c>
      <c r="C27" s="827" t="s">
        <v>1928</v>
      </c>
      <c r="D27" s="808" t="s">
        <v>1919</v>
      </c>
      <c r="E27" s="736">
        <v>16</v>
      </c>
      <c r="F27" s="811">
        <v>57</v>
      </c>
      <c r="G27" s="812">
        <v>0.125</v>
      </c>
      <c r="H27" s="190">
        <v>10</v>
      </c>
      <c r="I27" s="191">
        <v>160</v>
      </c>
      <c r="J27" s="813">
        <v>2.4671999999999996</v>
      </c>
      <c r="K27" s="113">
        <f t="shared" ref="K27:K32" si="2">J27*$K$2*((100-$K$1)/100)</f>
        <v>222.04799999999997</v>
      </c>
      <c r="L27" s="814"/>
    </row>
    <row r="28" spans="1:12" ht="27.95" customHeight="1" thickBot="1">
      <c r="A28" s="1664"/>
      <c r="B28" s="1666"/>
      <c r="C28" s="828" t="s">
        <v>1929</v>
      </c>
      <c r="D28" s="815" t="s">
        <v>1930</v>
      </c>
      <c r="E28" s="731">
        <v>16</v>
      </c>
      <c r="F28" s="829">
        <v>65</v>
      </c>
      <c r="G28" s="797">
        <v>0.125</v>
      </c>
      <c r="H28" s="818">
        <v>10</v>
      </c>
      <c r="I28" s="830">
        <v>150</v>
      </c>
      <c r="J28" s="798">
        <v>2.8128000000000002</v>
      </c>
      <c r="K28" s="68">
        <f t="shared" si="2"/>
        <v>253.15200000000002</v>
      </c>
      <c r="L28" s="801"/>
    </row>
    <row r="29" spans="1:12" ht="27.95" customHeight="1" thickBot="1">
      <c r="A29" s="1664"/>
      <c r="B29" s="1666"/>
      <c r="C29" s="828" t="s">
        <v>1931</v>
      </c>
      <c r="D29" s="815" t="s">
        <v>1932</v>
      </c>
      <c r="E29" s="731">
        <v>16</v>
      </c>
      <c r="F29" s="829">
        <v>75</v>
      </c>
      <c r="G29" s="797">
        <v>0.125</v>
      </c>
      <c r="H29" s="818">
        <v>10</v>
      </c>
      <c r="I29" s="830">
        <v>120</v>
      </c>
      <c r="J29" s="798">
        <v>3.6</v>
      </c>
      <c r="K29" s="68">
        <f t="shared" si="2"/>
        <v>324</v>
      </c>
      <c r="L29" s="801"/>
    </row>
    <row r="30" spans="1:12" ht="27.95" customHeight="1" thickBot="1">
      <c r="A30" s="1664"/>
      <c r="B30" s="1666"/>
      <c r="C30" s="828" t="s">
        <v>1933</v>
      </c>
      <c r="D30" s="815" t="s">
        <v>1934</v>
      </c>
      <c r="E30" s="731">
        <v>16</v>
      </c>
      <c r="F30" s="829">
        <v>91</v>
      </c>
      <c r="G30" s="797">
        <v>0.125</v>
      </c>
      <c r="H30" s="818">
        <v>10</v>
      </c>
      <c r="I30" s="830">
        <v>100</v>
      </c>
      <c r="J30" s="798">
        <v>4.1207000000000003</v>
      </c>
      <c r="K30" s="68">
        <f t="shared" si="2"/>
        <v>370.863</v>
      </c>
      <c r="L30" s="801"/>
    </row>
    <row r="31" spans="1:12" ht="27.95" customHeight="1" thickBot="1">
      <c r="A31" s="1664"/>
      <c r="B31" s="1666"/>
      <c r="C31" s="828" t="s">
        <v>1935</v>
      </c>
      <c r="D31" s="815" t="s">
        <v>1936</v>
      </c>
      <c r="E31" s="731">
        <v>16</v>
      </c>
      <c r="F31" s="829">
        <v>114</v>
      </c>
      <c r="G31" s="797">
        <v>0.125</v>
      </c>
      <c r="H31" s="818">
        <v>10</v>
      </c>
      <c r="I31" s="830">
        <v>90</v>
      </c>
      <c r="J31" s="798">
        <v>5.0247999999999999</v>
      </c>
      <c r="K31" s="69">
        <f t="shared" si="2"/>
        <v>452.23199999999997</v>
      </c>
      <c r="L31" s="801"/>
    </row>
    <row r="32" spans="1:12" ht="27.95" customHeight="1" thickBot="1">
      <c r="A32" s="1664"/>
      <c r="B32" s="1666"/>
      <c r="C32" s="828" t="s">
        <v>1937</v>
      </c>
      <c r="D32" s="820" t="s">
        <v>1938</v>
      </c>
      <c r="E32" s="742">
        <v>16</v>
      </c>
      <c r="F32" s="817">
        <v>135</v>
      </c>
      <c r="G32" s="797">
        <v>0.125</v>
      </c>
      <c r="H32" s="825">
        <v>10</v>
      </c>
      <c r="I32" s="831">
        <v>60</v>
      </c>
      <c r="J32" s="807">
        <v>6.0570000000000004</v>
      </c>
      <c r="K32" s="111">
        <f t="shared" si="2"/>
        <v>545.13</v>
      </c>
      <c r="L32" s="805"/>
    </row>
    <row r="33" spans="1:12" ht="27.95" customHeight="1" thickBot="1">
      <c r="A33" s="1642" t="s">
        <v>1939</v>
      </c>
      <c r="B33" s="1630"/>
      <c r="C33" s="1630"/>
      <c r="D33" s="1630"/>
      <c r="E33" s="1630"/>
      <c r="F33" s="1630"/>
      <c r="G33" s="1630"/>
      <c r="H33" s="1630"/>
      <c r="I33" s="1630"/>
      <c r="J33" s="1630"/>
      <c r="K33" s="1630"/>
      <c r="L33" s="753"/>
    </row>
    <row r="34" spans="1:12" ht="27.95" customHeight="1" thickBot="1">
      <c r="A34" s="1662"/>
      <c r="B34" s="1383" t="s">
        <v>1939</v>
      </c>
      <c r="C34" s="808" t="s">
        <v>1940</v>
      </c>
      <c r="D34" s="276">
        <v>16</v>
      </c>
      <c r="E34" s="810">
        <v>16</v>
      </c>
      <c r="F34" s="811">
        <v>53</v>
      </c>
      <c r="G34" s="812">
        <v>0.125</v>
      </c>
      <c r="H34" s="190">
        <v>10</v>
      </c>
      <c r="I34" s="193">
        <v>200</v>
      </c>
      <c r="J34" s="813">
        <v>3.2159999999999997</v>
      </c>
      <c r="K34" s="113">
        <f>J34*$K$2*((100-$K$1)/100)</f>
        <v>289.44</v>
      </c>
      <c r="L34" s="814"/>
    </row>
    <row r="35" spans="1:12" ht="27.95" customHeight="1" thickBot="1">
      <c r="A35" s="1667"/>
      <c r="B35" s="1489"/>
      <c r="C35" s="815" t="s">
        <v>1941</v>
      </c>
      <c r="D35" s="832">
        <v>20</v>
      </c>
      <c r="E35" s="800">
        <v>16</v>
      </c>
      <c r="F35" s="829">
        <v>76</v>
      </c>
      <c r="G35" s="797">
        <v>0.125</v>
      </c>
      <c r="H35" s="818">
        <v>10</v>
      </c>
      <c r="I35" s="819">
        <v>150</v>
      </c>
      <c r="J35" s="798">
        <v>4.3499999999999996</v>
      </c>
      <c r="K35" s="69">
        <f t="shared" ref="K35:K37" si="3">J35*$K$2*((100-$K$1)/100)</f>
        <v>391.49999999999994</v>
      </c>
      <c r="L35" s="801"/>
    </row>
    <row r="36" spans="1:12" ht="27.95" customHeight="1" thickBot="1">
      <c r="A36" s="1667"/>
      <c r="B36" s="1489"/>
      <c r="C36" s="815" t="s">
        <v>1942</v>
      </c>
      <c r="D36" s="832">
        <v>26</v>
      </c>
      <c r="E36" s="800">
        <v>16</v>
      </c>
      <c r="F36" s="829">
        <v>118</v>
      </c>
      <c r="G36" s="797">
        <v>0.125</v>
      </c>
      <c r="H36" s="818">
        <v>10</v>
      </c>
      <c r="I36" s="819">
        <v>80</v>
      </c>
      <c r="J36" s="798">
        <v>7.25</v>
      </c>
      <c r="K36" s="69">
        <f t="shared" si="3"/>
        <v>652.5</v>
      </c>
      <c r="L36" s="801"/>
    </row>
    <row r="37" spans="1:12" ht="27.95" customHeight="1" thickBot="1">
      <c r="A37" s="1668"/>
      <c r="B37" s="1515"/>
      <c r="C37" s="820" t="s">
        <v>1943</v>
      </c>
      <c r="D37" s="833">
        <v>32</v>
      </c>
      <c r="E37" s="823">
        <v>16</v>
      </c>
      <c r="F37" s="817">
        <v>187</v>
      </c>
      <c r="G37" s="797">
        <v>0.125</v>
      </c>
      <c r="H37" s="825">
        <v>10</v>
      </c>
      <c r="I37" s="826">
        <v>50</v>
      </c>
      <c r="J37" s="807">
        <v>11.66</v>
      </c>
      <c r="K37" s="111">
        <f t="shared" si="3"/>
        <v>1049.4000000000001</v>
      </c>
      <c r="L37" s="805"/>
    </row>
    <row r="38" spans="1:12" ht="27.95" customHeight="1" thickBot="1">
      <c r="A38" s="1642" t="s">
        <v>1944</v>
      </c>
      <c r="B38" s="1630"/>
      <c r="C38" s="1630"/>
      <c r="D38" s="1630"/>
      <c r="E38" s="1630"/>
      <c r="F38" s="1630"/>
      <c r="G38" s="1630"/>
      <c r="H38" s="1630"/>
      <c r="I38" s="1630"/>
      <c r="J38" s="1630"/>
      <c r="K38" s="1630"/>
      <c r="L38" s="753"/>
    </row>
    <row r="39" spans="1:12" ht="27.95" customHeight="1" thickBot="1">
      <c r="A39" s="1662"/>
      <c r="B39" s="1383" t="s">
        <v>1944</v>
      </c>
      <c r="C39" s="808" t="s">
        <v>1945</v>
      </c>
      <c r="D39" s="834" t="s">
        <v>1430</v>
      </c>
      <c r="E39" s="810">
        <v>16</v>
      </c>
      <c r="F39" s="811">
        <v>50</v>
      </c>
      <c r="G39" s="812">
        <v>0.125</v>
      </c>
      <c r="H39" s="190">
        <v>10</v>
      </c>
      <c r="I39" s="835">
        <v>200</v>
      </c>
      <c r="J39" s="813">
        <v>2.87</v>
      </c>
      <c r="K39" s="113">
        <f t="shared" ref="K39:K43" si="4">J39*$K$2*((100-$K$1)/100)</f>
        <v>258.3</v>
      </c>
      <c r="L39" s="814"/>
    </row>
    <row r="40" spans="1:12" ht="27.95" customHeight="1" thickBot="1">
      <c r="A40" s="1662"/>
      <c r="B40" s="1383"/>
      <c r="C40" s="815" t="s">
        <v>1946</v>
      </c>
      <c r="D40" s="836" t="s">
        <v>1433</v>
      </c>
      <c r="E40" s="800">
        <v>16</v>
      </c>
      <c r="F40" s="829">
        <v>70</v>
      </c>
      <c r="G40" s="797">
        <v>0.125</v>
      </c>
      <c r="H40" s="190">
        <v>10</v>
      </c>
      <c r="I40" s="835">
        <v>160</v>
      </c>
      <c r="J40" s="798">
        <v>3.76</v>
      </c>
      <c r="K40" s="68">
        <f t="shared" si="4"/>
        <v>338.4</v>
      </c>
      <c r="L40" s="814"/>
    </row>
    <row r="41" spans="1:12" ht="27.95" customHeight="1" thickBot="1">
      <c r="A41" s="1662"/>
      <c r="B41" s="1383"/>
      <c r="C41" s="815" t="s">
        <v>1947</v>
      </c>
      <c r="D41" s="836" t="s">
        <v>1434</v>
      </c>
      <c r="E41" s="800">
        <v>16</v>
      </c>
      <c r="F41" s="829">
        <v>76</v>
      </c>
      <c r="G41" s="797">
        <v>0.125</v>
      </c>
      <c r="H41" s="190">
        <v>10</v>
      </c>
      <c r="I41" s="835">
        <v>120</v>
      </c>
      <c r="J41" s="798">
        <v>4.17</v>
      </c>
      <c r="K41" s="68">
        <f t="shared" si="4"/>
        <v>375.3</v>
      </c>
      <c r="L41" s="814"/>
    </row>
    <row r="42" spans="1:12" ht="27.95" customHeight="1" thickBot="1">
      <c r="A42" s="1667"/>
      <c r="B42" s="1489"/>
      <c r="C42" s="815" t="s">
        <v>1948</v>
      </c>
      <c r="D42" s="836" t="s">
        <v>1923</v>
      </c>
      <c r="E42" s="800">
        <v>16</v>
      </c>
      <c r="F42" s="829">
        <v>100</v>
      </c>
      <c r="G42" s="797">
        <v>0.125</v>
      </c>
      <c r="H42" s="818">
        <v>10</v>
      </c>
      <c r="I42" s="738">
        <v>90</v>
      </c>
      <c r="J42" s="798">
        <v>5.62</v>
      </c>
      <c r="K42" s="68">
        <f t="shared" si="4"/>
        <v>505.8</v>
      </c>
      <c r="L42" s="801"/>
    </row>
    <row r="43" spans="1:12" ht="27.95" customHeight="1" thickBot="1">
      <c r="A43" s="1668"/>
      <c r="B43" s="1515"/>
      <c r="C43" s="820" t="s">
        <v>1949</v>
      </c>
      <c r="D43" s="837" t="s">
        <v>1925</v>
      </c>
      <c r="E43" s="823">
        <v>16</v>
      </c>
      <c r="F43" s="817">
        <v>117</v>
      </c>
      <c r="G43" s="797">
        <v>0.125</v>
      </c>
      <c r="H43" s="825">
        <v>10</v>
      </c>
      <c r="I43" s="769">
        <v>80</v>
      </c>
      <c r="J43" s="807">
        <v>7.26</v>
      </c>
      <c r="K43" s="339">
        <f t="shared" si="4"/>
        <v>653.4</v>
      </c>
      <c r="L43" s="805"/>
    </row>
    <row r="44" spans="1:12" ht="27.95" customHeight="1" thickBot="1">
      <c r="A44" s="1642" t="s">
        <v>1950</v>
      </c>
      <c r="B44" s="1630"/>
      <c r="C44" s="1630"/>
      <c r="D44" s="1630"/>
      <c r="E44" s="1630"/>
      <c r="F44" s="1630"/>
      <c r="G44" s="1630"/>
      <c r="H44" s="1630"/>
      <c r="I44" s="1630"/>
      <c r="J44" s="1630"/>
      <c r="K44" s="1630"/>
      <c r="L44" s="753"/>
    </row>
    <row r="45" spans="1:12" ht="27.95" customHeight="1" thickBot="1">
      <c r="A45" s="1662"/>
      <c r="B45" s="1383" t="s">
        <v>1950</v>
      </c>
      <c r="C45" s="838" t="s">
        <v>1951</v>
      </c>
      <c r="D45" s="834" t="s">
        <v>1430</v>
      </c>
      <c r="E45" s="810">
        <v>16</v>
      </c>
      <c r="F45" s="811">
        <v>64</v>
      </c>
      <c r="G45" s="812">
        <v>0.125</v>
      </c>
      <c r="H45" s="190">
        <v>10</v>
      </c>
      <c r="I45" s="193">
        <v>180</v>
      </c>
      <c r="J45" s="813">
        <v>3</v>
      </c>
      <c r="K45" s="113">
        <f t="shared" ref="K45:K49" si="5">J45*$K$2*((100-$K$1)/100)</f>
        <v>270</v>
      </c>
      <c r="L45" s="814"/>
    </row>
    <row r="46" spans="1:12" ht="27.95" customHeight="1" thickBot="1">
      <c r="A46" s="1662"/>
      <c r="B46" s="1383"/>
      <c r="C46" s="839" t="s">
        <v>1952</v>
      </c>
      <c r="D46" s="836" t="s">
        <v>1433</v>
      </c>
      <c r="E46" s="800">
        <v>16</v>
      </c>
      <c r="F46" s="829">
        <v>76</v>
      </c>
      <c r="G46" s="797">
        <v>0.125</v>
      </c>
      <c r="H46" s="190">
        <v>10</v>
      </c>
      <c r="I46" s="193">
        <v>160</v>
      </c>
      <c r="J46" s="798">
        <v>4.0999999999999996</v>
      </c>
      <c r="K46" s="113">
        <f t="shared" si="5"/>
        <v>368.99999999999994</v>
      </c>
      <c r="L46" s="814"/>
    </row>
    <row r="47" spans="1:12" ht="27.95" customHeight="1" thickBot="1">
      <c r="A47" s="1662"/>
      <c r="B47" s="1383"/>
      <c r="C47" s="839" t="s">
        <v>1953</v>
      </c>
      <c r="D47" s="836" t="s">
        <v>1434</v>
      </c>
      <c r="E47" s="800">
        <v>16</v>
      </c>
      <c r="F47" s="829">
        <v>93</v>
      </c>
      <c r="G47" s="797">
        <v>0.125</v>
      </c>
      <c r="H47" s="190">
        <v>10</v>
      </c>
      <c r="I47" s="193">
        <v>120</v>
      </c>
      <c r="J47" s="798">
        <v>4.66</v>
      </c>
      <c r="K47" s="113">
        <f t="shared" si="5"/>
        <v>419.40000000000003</v>
      </c>
      <c r="L47" s="814"/>
    </row>
    <row r="48" spans="1:12" ht="27.95" customHeight="1" thickBot="1">
      <c r="A48" s="1662"/>
      <c r="B48" s="1383"/>
      <c r="C48" s="839" t="s">
        <v>1954</v>
      </c>
      <c r="D48" s="836" t="s">
        <v>1923</v>
      </c>
      <c r="E48" s="800">
        <v>16</v>
      </c>
      <c r="F48" s="829">
        <v>114</v>
      </c>
      <c r="G48" s="797">
        <v>0.125</v>
      </c>
      <c r="H48" s="190">
        <v>10</v>
      </c>
      <c r="I48" s="193">
        <v>90</v>
      </c>
      <c r="J48" s="798">
        <v>5.93</v>
      </c>
      <c r="K48" s="113">
        <f t="shared" si="5"/>
        <v>533.69999999999993</v>
      </c>
      <c r="L48" s="814"/>
    </row>
    <row r="49" spans="1:12" ht="27.95" customHeight="1" thickBot="1">
      <c r="A49" s="1668"/>
      <c r="B49" s="1515"/>
      <c r="C49" s="840" t="s">
        <v>1955</v>
      </c>
      <c r="D49" s="837" t="s">
        <v>1925</v>
      </c>
      <c r="E49" s="823">
        <v>16</v>
      </c>
      <c r="F49" s="817">
        <v>171</v>
      </c>
      <c r="G49" s="797">
        <v>0.125</v>
      </c>
      <c r="H49" s="825">
        <v>10</v>
      </c>
      <c r="I49" s="826">
        <v>80</v>
      </c>
      <c r="J49" s="807">
        <v>7.48</v>
      </c>
      <c r="K49" s="111">
        <f t="shared" si="5"/>
        <v>673.2</v>
      </c>
      <c r="L49" s="805"/>
    </row>
    <row r="50" spans="1:12" ht="27.95" customHeight="1" thickBot="1">
      <c r="A50" s="1642" t="s">
        <v>1956</v>
      </c>
      <c r="B50" s="1630"/>
      <c r="C50" s="1630"/>
      <c r="D50" s="1630"/>
      <c r="E50" s="1630"/>
      <c r="F50" s="1630"/>
      <c r="G50" s="1630"/>
      <c r="H50" s="1630"/>
      <c r="I50" s="1630"/>
      <c r="J50" s="1630"/>
      <c r="K50" s="1630"/>
      <c r="L50" s="753"/>
    </row>
    <row r="51" spans="1:12" ht="27.95" customHeight="1" thickBot="1">
      <c r="A51" s="1662"/>
      <c r="B51" s="1383" t="s">
        <v>1956</v>
      </c>
      <c r="C51" s="808" t="s">
        <v>1957</v>
      </c>
      <c r="D51" s="841">
        <v>16</v>
      </c>
      <c r="E51" s="810">
        <v>16</v>
      </c>
      <c r="F51" s="811">
        <v>77</v>
      </c>
      <c r="G51" s="812">
        <v>0.125</v>
      </c>
      <c r="H51" s="190">
        <v>10</v>
      </c>
      <c r="I51" s="288">
        <v>120</v>
      </c>
      <c r="J51" s="813">
        <v>4.4681000000000006</v>
      </c>
      <c r="K51" s="113">
        <f t="shared" ref="K51:K54" si="6">J51*$K$2*((100-$K$1)/100)</f>
        <v>402.12900000000008</v>
      </c>
      <c r="L51" s="814"/>
    </row>
    <row r="52" spans="1:12" ht="27.95" customHeight="1" thickBot="1">
      <c r="A52" s="1667"/>
      <c r="B52" s="1489"/>
      <c r="C52" s="815" t="s">
        <v>1958</v>
      </c>
      <c r="D52" s="842">
        <v>20</v>
      </c>
      <c r="E52" s="800">
        <v>16</v>
      </c>
      <c r="F52" s="829">
        <v>107</v>
      </c>
      <c r="G52" s="797">
        <v>0.125</v>
      </c>
      <c r="H52" s="818">
        <v>10</v>
      </c>
      <c r="I52" s="843">
        <v>80</v>
      </c>
      <c r="J52" s="798">
        <v>6.45</v>
      </c>
      <c r="K52" s="69">
        <f t="shared" si="6"/>
        <v>580.5</v>
      </c>
      <c r="L52" s="801"/>
    </row>
    <row r="53" spans="1:12" ht="27.95" customHeight="1" thickBot="1">
      <c r="A53" s="1667"/>
      <c r="B53" s="1489"/>
      <c r="C53" s="815" t="s">
        <v>1959</v>
      </c>
      <c r="D53" s="842">
        <v>26</v>
      </c>
      <c r="E53" s="800">
        <v>16</v>
      </c>
      <c r="F53" s="829">
        <v>162</v>
      </c>
      <c r="G53" s="797">
        <v>0.125</v>
      </c>
      <c r="H53" s="818">
        <v>10</v>
      </c>
      <c r="I53" s="843">
        <v>50</v>
      </c>
      <c r="J53" s="798">
        <v>9.6416000000000004</v>
      </c>
      <c r="K53" s="69">
        <f t="shared" si="6"/>
        <v>867.74400000000003</v>
      </c>
      <c r="L53" s="801"/>
    </row>
    <row r="54" spans="1:12" ht="27.95" customHeight="1" thickBot="1">
      <c r="A54" s="1667"/>
      <c r="B54" s="1489"/>
      <c r="C54" s="815" t="s">
        <v>1960</v>
      </c>
      <c r="D54" s="842">
        <v>32</v>
      </c>
      <c r="E54" s="800">
        <v>16</v>
      </c>
      <c r="F54" s="829">
        <v>259</v>
      </c>
      <c r="G54" s="797">
        <v>0.125</v>
      </c>
      <c r="H54" s="818">
        <v>10</v>
      </c>
      <c r="I54" s="843">
        <v>40</v>
      </c>
      <c r="J54" s="798">
        <v>16.809999999999999</v>
      </c>
      <c r="K54" s="69">
        <f t="shared" si="6"/>
        <v>1512.8999999999999</v>
      </c>
      <c r="L54" s="801"/>
    </row>
    <row r="55" spans="1:12" ht="27.95" customHeight="1" thickBot="1">
      <c r="A55" s="1624" t="s">
        <v>1961</v>
      </c>
      <c r="B55" s="1625"/>
      <c r="C55" s="1625"/>
      <c r="D55" s="1625"/>
      <c r="E55" s="1625"/>
      <c r="F55" s="1625"/>
      <c r="G55" s="1625"/>
      <c r="H55" s="1625"/>
      <c r="I55" s="1625"/>
      <c r="J55" s="1625"/>
      <c r="K55" s="1625"/>
      <c r="L55" s="844"/>
    </row>
    <row r="56" spans="1:12" ht="27.95" customHeight="1" thickBot="1">
      <c r="A56" s="1669"/>
      <c r="B56" s="1312" t="s">
        <v>1961</v>
      </c>
      <c r="C56" s="816" t="s">
        <v>1962</v>
      </c>
      <c r="D56" s="836" t="s">
        <v>1446</v>
      </c>
      <c r="E56" s="800">
        <v>16</v>
      </c>
      <c r="F56" s="822">
        <v>88</v>
      </c>
      <c r="G56" s="797">
        <v>0.125</v>
      </c>
      <c r="H56" s="134">
        <v>10</v>
      </c>
      <c r="I56" s="737">
        <v>100</v>
      </c>
      <c r="J56" s="798">
        <v>6.71</v>
      </c>
      <c r="K56" s="68">
        <f>J56*$K$2*((100-$K$1)/100)</f>
        <v>603.9</v>
      </c>
      <c r="L56" s="799"/>
    </row>
    <row r="57" spans="1:12" ht="27.95" customHeight="1" thickBot="1">
      <c r="A57" s="1667"/>
      <c r="B57" s="1489"/>
      <c r="C57" s="816" t="s">
        <v>1963</v>
      </c>
      <c r="D57" s="836" t="s">
        <v>1447</v>
      </c>
      <c r="E57" s="800">
        <v>16</v>
      </c>
      <c r="F57" s="822">
        <v>89</v>
      </c>
      <c r="G57" s="797">
        <v>0.125</v>
      </c>
      <c r="H57" s="818">
        <v>10</v>
      </c>
      <c r="I57" s="738">
        <v>100</v>
      </c>
      <c r="J57" s="798">
        <v>6.1</v>
      </c>
      <c r="K57" s="69">
        <f t="shared" ref="K57:K67" si="7">J57*$K$2*((100-$K$1)/100)</f>
        <v>549</v>
      </c>
      <c r="L57" s="801"/>
    </row>
    <row r="58" spans="1:12" ht="27.95" customHeight="1" thickBot="1">
      <c r="A58" s="1667"/>
      <c r="B58" s="1489"/>
      <c r="C58" s="816" t="s">
        <v>1964</v>
      </c>
      <c r="D58" s="836" t="s">
        <v>1449</v>
      </c>
      <c r="E58" s="800">
        <v>16</v>
      </c>
      <c r="F58" s="822">
        <v>99</v>
      </c>
      <c r="G58" s="797">
        <v>0.125</v>
      </c>
      <c r="H58" s="818">
        <v>10</v>
      </c>
      <c r="I58" s="738">
        <v>90</v>
      </c>
      <c r="J58" s="798">
        <v>6.55</v>
      </c>
      <c r="K58" s="69">
        <f t="shared" si="7"/>
        <v>589.5</v>
      </c>
      <c r="L58" s="801"/>
    </row>
    <row r="59" spans="1:12" ht="27.95" customHeight="1" thickBot="1">
      <c r="A59" s="1667"/>
      <c r="B59" s="1489"/>
      <c r="C59" s="816" t="s">
        <v>1965</v>
      </c>
      <c r="D59" s="836" t="s">
        <v>1448</v>
      </c>
      <c r="E59" s="800">
        <v>16</v>
      </c>
      <c r="F59" s="822">
        <v>100</v>
      </c>
      <c r="G59" s="797">
        <v>0.125</v>
      </c>
      <c r="H59" s="818">
        <v>10</v>
      </c>
      <c r="I59" s="738">
        <v>100</v>
      </c>
      <c r="J59" s="798">
        <v>6.5644999999999998</v>
      </c>
      <c r="K59" s="69">
        <f t="shared" si="7"/>
        <v>590.80499999999995</v>
      </c>
      <c r="L59" s="801"/>
    </row>
    <row r="60" spans="1:12" ht="27.95" customHeight="1" thickBot="1">
      <c r="A60" s="1667"/>
      <c r="B60" s="1489"/>
      <c r="C60" s="816" t="s">
        <v>1966</v>
      </c>
      <c r="D60" s="836" t="s">
        <v>1967</v>
      </c>
      <c r="E60" s="800">
        <v>16</v>
      </c>
      <c r="F60" s="822">
        <v>126</v>
      </c>
      <c r="G60" s="797">
        <v>0.125</v>
      </c>
      <c r="H60" s="818">
        <v>10</v>
      </c>
      <c r="I60" s="738">
        <v>60</v>
      </c>
      <c r="J60" s="798">
        <v>9.2799999999999994</v>
      </c>
      <c r="K60" s="69">
        <f t="shared" si="7"/>
        <v>835.19999999999993</v>
      </c>
      <c r="L60" s="801"/>
    </row>
    <row r="61" spans="1:12" ht="27.95" customHeight="1" thickBot="1">
      <c r="A61" s="1667"/>
      <c r="B61" s="1489"/>
      <c r="C61" s="816" t="s">
        <v>1968</v>
      </c>
      <c r="D61" s="836" t="s">
        <v>1969</v>
      </c>
      <c r="E61" s="800">
        <v>16</v>
      </c>
      <c r="F61" s="822">
        <v>125</v>
      </c>
      <c r="G61" s="797">
        <v>0.125</v>
      </c>
      <c r="H61" s="818">
        <v>10</v>
      </c>
      <c r="I61" s="738">
        <v>60</v>
      </c>
      <c r="J61" s="798">
        <v>9.07</v>
      </c>
      <c r="K61" s="69">
        <f t="shared" si="7"/>
        <v>816.30000000000007</v>
      </c>
      <c r="L61" s="801"/>
    </row>
    <row r="62" spans="1:12" ht="27.95" customHeight="1" thickBot="1">
      <c r="A62" s="1667"/>
      <c r="B62" s="1489"/>
      <c r="C62" s="816" t="s">
        <v>1970</v>
      </c>
      <c r="D62" s="836" t="s">
        <v>1971</v>
      </c>
      <c r="E62" s="800">
        <v>16</v>
      </c>
      <c r="F62" s="822">
        <v>134</v>
      </c>
      <c r="G62" s="797">
        <v>0.125</v>
      </c>
      <c r="H62" s="818">
        <v>10</v>
      </c>
      <c r="I62" s="738">
        <v>60</v>
      </c>
      <c r="J62" s="798">
        <v>9.77</v>
      </c>
      <c r="K62" s="69">
        <f t="shared" si="7"/>
        <v>879.3</v>
      </c>
      <c r="L62" s="801"/>
    </row>
    <row r="63" spans="1:12" ht="27.95" customHeight="1" thickBot="1">
      <c r="A63" s="1667"/>
      <c r="B63" s="1489"/>
      <c r="C63" s="816" t="s">
        <v>1972</v>
      </c>
      <c r="D63" s="836" t="s">
        <v>1973</v>
      </c>
      <c r="E63" s="800">
        <v>16</v>
      </c>
      <c r="F63" s="822">
        <v>127</v>
      </c>
      <c r="G63" s="797">
        <v>0.125</v>
      </c>
      <c r="H63" s="818">
        <v>10</v>
      </c>
      <c r="I63" s="738">
        <v>60</v>
      </c>
      <c r="J63" s="798">
        <v>9.7899999999999991</v>
      </c>
      <c r="K63" s="69">
        <f t="shared" si="7"/>
        <v>881.09999999999991</v>
      </c>
      <c r="L63" s="801"/>
    </row>
    <row r="64" spans="1:12" ht="27.95" customHeight="1" thickBot="1">
      <c r="A64" s="1667"/>
      <c r="B64" s="1489"/>
      <c r="C64" s="816" t="s">
        <v>1974</v>
      </c>
      <c r="D64" s="836" t="s">
        <v>1975</v>
      </c>
      <c r="E64" s="800">
        <v>16</v>
      </c>
      <c r="F64" s="822">
        <v>148</v>
      </c>
      <c r="G64" s="797">
        <v>0.125</v>
      </c>
      <c r="H64" s="818">
        <v>10</v>
      </c>
      <c r="I64" s="738">
        <v>60</v>
      </c>
      <c r="J64" s="798">
        <v>9.4</v>
      </c>
      <c r="K64" s="69">
        <f t="shared" si="7"/>
        <v>846</v>
      </c>
      <c r="L64" s="801"/>
    </row>
    <row r="65" spans="1:12" ht="27.95" customHeight="1" thickBot="1">
      <c r="A65" s="1667"/>
      <c r="B65" s="1489"/>
      <c r="C65" s="816" t="s">
        <v>1976</v>
      </c>
      <c r="D65" s="836" t="s">
        <v>1459</v>
      </c>
      <c r="E65" s="800">
        <v>16</v>
      </c>
      <c r="F65" s="822">
        <v>190</v>
      </c>
      <c r="G65" s="797">
        <v>0.125</v>
      </c>
      <c r="H65" s="818">
        <v>10</v>
      </c>
      <c r="I65" s="738">
        <v>40</v>
      </c>
      <c r="J65" s="798">
        <v>14.88</v>
      </c>
      <c r="K65" s="69">
        <f t="shared" si="7"/>
        <v>1339.2</v>
      </c>
      <c r="L65" s="801"/>
    </row>
    <row r="66" spans="1:12" ht="27.95" customHeight="1" thickBot="1">
      <c r="A66" s="1667"/>
      <c r="B66" s="1489"/>
      <c r="C66" s="816" t="s">
        <v>1977</v>
      </c>
      <c r="D66" s="836" t="s">
        <v>1978</v>
      </c>
      <c r="E66" s="800">
        <v>16</v>
      </c>
      <c r="F66" s="822">
        <v>213</v>
      </c>
      <c r="G66" s="797">
        <v>0.125</v>
      </c>
      <c r="H66" s="818">
        <v>10</v>
      </c>
      <c r="I66" s="738">
        <v>40</v>
      </c>
      <c r="J66" s="798">
        <v>15.13</v>
      </c>
      <c r="K66" s="69">
        <f t="shared" si="7"/>
        <v>1361.7</v>
      </c>
      <c r="L66" s="801"/>
    </row>
    <row r="67" spans="1:12" ht="27.95" customHeight="1" thickBot="1">
      <c r="A67" s="1668"/>
      <c r="B67" s="1515"/>
      <c r="C67" s="821" t="s">
        <v>1979</v>
      </c>
      <c r="D67" s="837" t="s">
        <v>1980</v>
      </c>
      <c r="E67" s="823">
        <v>16</v>
      </c>
      <c r="F67" s="824">
        <v>233</v>
      </c>
      <c r="G67" s="797">
        <v>0.125</v>
      </c>
      <c r="H67" s="825">
        <v>10</v>
      </c>
      <c r="I67" s="769">
        <v>40</v>
      </c>
      <c r="J67" s="807">
        <v>15.29</v>
      </c>
      <c r="K67" s="111">
        <f t="shared" si="7"/>
        <v>1376.1</v>
      </c>
      <c r="L67" s="805"/>
    </row>
    <row r="68" spans="1:12" ht="27.95" customHeight="1" thickBot="1">
      <c r="A68" s="1642" t="s">
        <v>1981</v>
      </c>
      <c r="B68" s="1630"/>
      <c r="C68" s="1630"/>
      <c r="D68" s="1630"/>
      <c r="E68" s="1630"/>
      <c r="F68" s="1630"/>
      <c r="G68" s="1630"/>
      <c r="H68" s="1630"/>
      <c r="I68" s="1630"/>
      <c r="J68" s="1630"/>
      <c r="K68" s="1630"/>
      <c r="L68" s="753"/>
    </row>
    <row r="69" spans="1:12" ht="61.2" customHeight="1" thickBot="1">
      <c r="A69" s="1662"/>
      <c r="B69" s="1383" t="s">
        <v>1981</v>
      </c>
      <c r="C69" s="809" t="s">
        <v>1982</v>
      </c>
      <c r="D69" s="845" t="s">
        <v>1468</v>
      </c>
      <c r="E69" s="810">
        <v>16</v>
      </c>
      <c r="F69" s="811">
        <v>81</v>
      </c>
      <c r="G69" s="812">
        <v>0.125</v>
      </c>
      <c r="H69" s="190">
        <v>10</v>
      </c>
      <c r="I69" s="191">
        <v>120</v>
      </c>
      <c r="J69" s="813">
        <v>4.2084999999999999</v>
      </c>
      <c r="K69" s="113">
        <f t="shared" ref="K69:K70" si="8">J69*$K$2*((100-$K$1)/100)</f>
        <v>378.76499999999999</v>
      </c>
      <c r="L69" s="814"/>
    </row>
    <row r="70" spans="1:12" ht="61.2" customHeight="1" thickBot="1">
      <c r="A70" s="1668"/>
      <c r="B70" s="1515"/>
      <c r="C70" s="821" t="s">
        <v>1983</v>
      </c>
      <c r="D70" s="846" t="s">
        <v>1470</v>
      </c>
      <c r="E70" s="823">
        <v>16</v>
      </c>
      <c r="F70" s="817">
        <v>99</v>
      </c>
      <c r="G70" s="797">
        <v>0.125</v>
      </c>
      <c r="H70" s="825">
        <v>10</v>
      </c>
      <c r="I70" s="831">
        <v>120</v>
      </c>
      <c r="J70" s="807">
        <v>5.51</v>
      </c>
      <c r="K70" s="111">
        <f t="shared" si="8"/>
        <v>495.9</v>
      </c>
      <c r="L70" s="805"/>
    </row>
    <row r="71" spans="1:12" ht="27.95" customHeight="1" thickBot="1">
      <c r="A71" s="1642" t="s">
        <v>1984</v>
      </c>
      <c r="B71" s="1630"/>
      <c r="C71" s="1630"/>
      <c r="D71" s="1630"/>
      <c r="E71" s="1630"/>
      <c r="F71" s="1630"/>
      <c r="G71" s="1630"/>
      <c r="H71" s="1630"/>
      <c r="I71" s="1630"/>
      <c r="J71" s="1630"/>
      <c r="K71" s="1630"/>
      <c r="L71" s="753"/>
    </row>
    <row r="72" spans="1:12" ht="59.45" customHeight="1" thickBot="1">
      <c r="A72" s="1662"/>
      <c r="B72" s="1383" t="s">
        <v>1984</v>
      </c>
      <c r="C72" s="809" t="s">
        <v>1985</v>
      </c>
      <c r="D72" s="834" t="s">
        <v>1468</v>
      </c>
      <c r="E72" s="810">
        <v>16</v>
      </c>
      <c r="F72" s="191">
        <v>88</v>
      </c>
      <c r="G72" s="812">
        <v>0.125</v>
      </c>
      <c r="H72" s="190">
        <v>10</v>
      </c>
      <c r="I72" s="193">
        <v>120</v>
      </c>
      <c r="J72" s="813">
        <v>4.4009999999999998</v>
      </c>
      <c r="K72" s="113">
        <f>J72*$K$2*((100-$K$1)/100)</f>
        <v>396.09</v>
      </c>
      <c r="L72" s="814"/>
    </row>
    <row r="73" spans="1:12" ht="59.45" customHeight="1" thickBot="1">
      <c r="A73" s="1668"/>
      <c r="B73" s="1515"/>
      <c r="C73" s="821" t="s">
        <v>1986</v>
      </c>
      <c r="D73" s="837" t="s">
        <v>1470</v>
      </c>
      <c r="E73" s="823">
        <v>16</v>
      </c>
      <c r="F73" s="831">
        <v>108</v>
      </c>
      <c r="G73" s="797">
        <v>0.125</v>
      </c>
      <c r="H73" s="825">
        <v>10</v>
      </c>
      <c r="I73" s="826">
        <v>100</v>
      </c>
      <c r="J73" s="807">
        <v>5.92</v>
      </c>
      <c r="K73" s="111">
        <f t="shared" ref="K73" si="9">J73*$K$2*((100-$K$1)/100)</f>
        <v>532.79999999999995</v>
      </c>
      <c r="L73" s="805"/>
    </row>
    <row r="74" spans="1:12" ht="27.95" customHeight="1" thickBot="1">
      <c r="A74" s="1642" t="s">
        <v>1987</v>
      </c>
      <c r="B74" s="1630"/>
      <c r="C74" s="1630"/>
      <c r="D74" s="1630"/>
      <c r="E74" s="1630"/>
      <c r="F74" s="1630"/>
      <c r="G74" s="1630"/>
      <c r="H74" s="1630"/>
      <c r="I74" s="1630"/>
      <c r="J74" s="1630"/>
      <c r="K74" s="1630"/>
      <c r="L74" s="753"/>
    </row>
    <row r="75" spans="1:12" ht="49.2" customHeight="1" thickBot="1">
      <c r="A75" s="1662"/>
      <c r="B75" s="1383" t="s">
        <v>1987</v>
      </c>
      <c r="C75" s="808" t="s">
        <v>1988</v>
      </c>
      <c r="D75" s="845" t="s">
        <v>1430</v>
      </c>
      <c r="E75" s="810">
        <v>16</v>
      </c>
      <c r="F75" s="811">
        <v>90</v>
      </c>
      <c r="G75" s="812">
        <v>0.125</v>
      </c>
      <c r="H75" s="190">
        <v>10</v>
      </c>
      <c r="I75" s="193">
        <v>120</v>
      </c>
      <c r="J75" s="813">
        <v>4.3600000000000003</v>
      </c>
      <c r="K75" s="113">
        <f t="shared" ref="K75:K76" si="10">J75*$K$2*((100-$K$1)/100)</f>
        <v>392.40000000000003</v>
      </c>
      <c r="L75" s="814"/>
    </row>
    <row r="76" spans="1:12" ht="49.2" customHeight="1" thickBot="1">
      <c r="A76" s="1662"/>
      <c r="B76" s="1383"/>
      <c r="C76" s="815" t="s">
        <v>1989</v>
      </c>
      <c r="D76" s="847" t="s">
        <v>1433</v>
      </c>
      <c r="E76" s="810">
        <v>16</v>
      </c>
      <c r="F76" s="829">
        <v>102</v>
      </c>
      <c r="G76" s="797">
        <v>0.125</v>
      </c>
      <c r="H76" s="190">
        <v>10</v>
      </c>
      <c r="I76" s="193">
        <v>80</v>
      </c>
      <c r="J76" s="798">
        <v>5.0199999999999996</v>
      </c>
      <c r="K76" s="69">
        <f t="shared" si="10"/>
        <v>451.79999999999995</v>
      </c>
      <c r="L76" s="801"/>
    </row>
    <row r="77" spans="1:12" ht="27.95" customHeight="1" thickBot="1">
      <c r="A77" s="1642" t="s">
        <v>2024</v>
      </c>
      <c r="B77" s="1630"/>
      <c r="C77" s="1630"/>
      <c r="D77" s="1630"/>
      <c r="E77" s="1630"/>
      <c r="F77" s="1630"/>
      <c r="G77" s="1630"/>
      <c r="H77" s="1630"/>
      <c r="I77" s="1630"/>
      <c r="J77" s="1630"/>
      <c r="K77" s="1630"/>
      <c r="L77" s="753"/>
    </row>
    <row r="78" spans="1:12" ht="94.25" customHeight="1" thickBot="1">
      <c r="A78" s="922"/>
      <c r="B78" s="917" t="s">
        <v>2025</v>
      </c>
      <c r="C78" s="808" t="s">
        <v>2026</v>
      </c>
      <c r="D78" s="845" t="s">
        <v>2030</v>
      </c>
      <c r="E78" s="810"/>
      <c r="F78" s="811">
        <v>260</v>
      </c>
      <c r="G78" s="812">
        <v>0.125</v>
      </c>
      <c r="H78" s="190">
        <v>1</v>
      </c>
      <c r="I78" s="288">
        <v>50</v>
      </c>
      <c r="J78" s="813">
        <v>45</v>
      </c>
      <c r="K78" s="113">
        <f t="shared" ref="K78:K79" si="11">J78*$K$2*((100-$K$1)/100)</f>
        <v>4050</v>
      </c>
      <c r="L78" s="814"/>
    </row>
    <row r="79" spans="1:12" ht="99.1" customHeight="1" thickBot="1">
      <c r="A79" s="922"/>
      <c r="B79" s="917" t="s">
        <v>2027</v>
      </c>
      <c r="C79" s="815" t="s">
        <v>2028</v>
      </c>
      <c r="D79" s="847" t="s">
        <v>2029</v>
      </c>
      <c r="E79" s="810"/>
      <c r="F79" s="829">
        <v>260</v>
      </c>
      <c r="G79" s="797"/>
      <c r="H79" s="190">
        <v>1</v>
      </c>
      <c r="I79" s="288">
        <v>50</v>
      </c>
      <c r="J79" s="798">
        <v>8.3000000000000007</v>
      </c>
      <c r="K79" s="69">
        <f t="shared" si="11"/>
        <v>747.00000000000011</v>
      </c>
      <c r="L79" s="801"/>
    </row>
    <row r="80" spans="1:12" ht="99.1" customHeight="1" thickBot="1">
      <c r="A80" s="922"/>
      <c r="B80" s="917" t="s">
        <v>2031</v>
      </c>
      <c r="C80" s="815" t="s">
        <v>2032</v>
      </c>
      <c r="D80" s="847" t="s">
        <v>2029</v>
      </c>
      <c r="E80" s="810"/>
      <c r="F80" s="829">
        <v>250</v>
      </c>
      <c r="G80" s="797"/>
      <c r="H80" s="190">
        <v>1</v>
      </c>
      <c r="I80" s="288">
        <v>50</v>
      </c>
      <c r="J80" s="798">
        <v>25</v>
      </c>
      <c r="K80" s="69">
        <f t="shared" ref="K80" si="12">J80*$K$2*((100-$K$1)/100)</f>
        <v>2250</v>
      </c>
      <c r="L80" s="801"/>
    </row>
    <row r="81" spans="1:12" ht="100.2" customHeight="1" thickBot="1">
      <c r="A81" s="922"/>
      <c r="B81" s="917" t="s">
        <v>2034</v>
      </c>
      <c r="C81" s="815" t="s">
        <v>2033</v>
      </c>
      <c r="D81" s="847" t="s">
        <v>2035</v>
      </c>
      <c r="E81" s="810"/>
      <c r="F81" s="829"/>
      <c r="G81" s="797"/>
      <c r="H81" s="190">
        <v>1</v>
      </c>
      <c r="I81" s="288">
        <v>2</v>
      </c>
      <c r="J81" s="798">
        <v>215</v>
      </c>
      <c r="K81" s="69">
        <f t="shared" ref="K81" si="13">J81*$K$2*((100-$K$1)/100)</f>
        <v>19350</v>
      </c>
      <c r="L81" s="801"/>
    </row>
    <row r="82" spans="1:12" ht="100.2" customHeight="1" thickBot="1">
      <c r="A82" s="922"/>
      <c r="B82" s="917" t="s">
        <v>2036</v>
      </c>
      <c r="C82" s="815" t="s">
        <v>2037</v>
      </c>
      <c r="D82" s="847"/>
      <c r="E82" s="810"/>
      <c r="F82" s="829">
        <v>3900</v>
      </c>
      <c r="G82" s="797"/>
      <c r="H82" s="190">
        <v>1</v>
      </c>
      <c r="I82" s="288">
        <v>1</v>
      </c>
      <c r="J82" s="798">
        <v>1750</v>
      </c>
      <c r="K82" s="69">
        <f t="shared" ref="K82" si="14">J82*$K$2*((100-$K$1)/100)</f>
        <v>157500</v>
      </c>
      <c r="L82" s="801"/>
    </row>
    <row r="83" spans="1:12" ht="28.2" customHeight="1" thickBot="1">
      <c r="A83" s="1644"/>
      <c r="B83" s="1645" t="s">
        <v>2038</v>
      </c>
      <c r="C83" s="815" t="s">
        <v>2039</v>
      </c>
      <c r="D83" s="923">
        <v>16</v>
      </c>
      <c r="E83" s="810"/>
      <c r="F83" s="829"/>
      <c r="G83" s="797"/>
      <c r="H83" s="190">
        <v>1</v>
      </c>
      <c r="I83" s="288">
        <v>20</v>
      </c>
      <c r="J83" s="798">
        <v>125</v>
      </c>
      <c r="K83" s="69">
        <f t="shared" ref="K83" si="15">J83*$K$2*((100-$K$1)/100)</f>
        <v>11250</v>
      </c>
      <c r="L83" s="801"/>
    </row>
    <row r="84" spans="1:12" ht="28.2" customHeight="1" thickBot="1">
      <c r="A84" s="1644"/>
      <c r="B84" s="1646"/>
      <c r="C84" s="815" t="s">
        <v>2040</v>
      </c>
      <c r="D84" s="923">
        <v>20</v>
      </c>
      <c r="E84" s="810"/>
      <c r="F84" s="829"/>
      <c r="G84" s="797"/>
      <c r="H84" s="190">
        <v>1</v>
      </c>
      <c r="I84" s="288">
        <v>20</v>
      </c>
      <c r="J84" s="798">
        <v>125</v>
      </c>
      <c r="K84" s="69">
        <f t="shared" ref="K84:K86" si="16">J84*$K$2*((100-$K$1)/100)</f>
        <v>11250</v>
      </c>
      <c r="L84" s="801"/>
    </row>
    <row r="85" spans="1:12" ht="28.2" customHeight="1" thickBot="1">
      <c r="A85" s="1644"/>
      <c r="B85" s="1646"/>
      <c r="C85" s="815" t="s">
        <v>2041</v>
      </c>
      <c r="D85" s="923">
        <v>26</v>
      </c>
      <c r="E85" s="810"/>
      <c r="F85" s="829"/>
      <c r="G85" s="797"/>
      <c r="H85" s="190">
        <v>1</v>
      </c>
      <c r="I85" s="288">
        <v>20</v>
      </c>
      <c r="J85" s="798">
        <v>125</v>
      </c>
      <c r="K85" s="69">
        <f t="shared" si="16"/>
        <v>11250</v>
      </c>
      <c r="L85" s="801"/>
    </row>
    <row r="86" spans="1:12" ht="28.2" customHeight="1">
      <c r="A86" s="1644"/>
      <c r="B86" s="1647"/>
      <c r="C86" s="815" t="s">
        <v>2042</v>
      </c>
      <c r="D86" s="923">
        <v>32</v>
      </c>
      <c r="E86" s="810"/>
      <c r="F86" s="829"/>
      <c r="G86" s="797"/>
      <c r="H86" s="190">
        <v>1</v>
      </c>
      <c r="I86" s="288">
        <v>20</v>
      </c>
      <c r="J86" s="798">
        <v>125</v>
      </c>
      <c r="K86" s="69">
        <f t="shared" si="16"/>
        <v>11250</v>
      </c>
      <c r="L86" s="801"/>
    </row>
  </sheetData>
  <mergeCells count="61">
    <mergeCell ref="A75:A76"/>
    <mergeCell ref="B75:B76"/>
    <mergeCell ref="A69:A70"/>
    <mergeCell ref="B69:B70"/>
    <mergeCell ref="A71:K71"/>
    <mergeCell ref="A72:A73"/>
    <mergeCell ref="B72:B73"/>
    <mergeCell ref="A74:K74"/>
    <mergeCell ref="A68:K68"/>
    <mergeCell ref="A39:A43"/>
    <mergeCell ref="B39:B43"/>
    <mergeCell ref="A44:K44"/>
    <mergeCell ref="A45:A49"/>
    <mergeCell ref="B45:B49"/>
    <mergeCell ref="A50:K50"/>
    <mergeCell ref="A51:A54"/>
    <mergeCell ref="B51:B54"/>
    <mergeCell ref="A55:K55"/>
    <mergeCell ref="A56:A67"/>
    <mergeCell ref="B56:B67"/>
    <mergeCell ref="A8:K8"/>
    <mergeCell ref="A9:K9"/>
    <mergeCell ref="A10:A13"/>
    <mergeCell ref="B10:B13"/>
    <mergeCell ref="A38:K38"/>
    <mergeCell ref="A15:A18"/>
    <mergeCell ref="B15:B18"/>
    <mergeCell ref="A19:K19"/>
    <mergeCell ref="A20:A25"/>
    <mergeCell ref="B20:B25"/>
    <mergeCell ref="A26:K26"/>
    <mergeCell ref="A27:A32"/>
    <mergeCell ref="B27:B32"/>
    <mergeCell ref="A33:K33"/>
    <mergeCell ref="A34:A37"/>
    <mergeCell ref="B34:B37"/>
    <mergeCell ref="H6:I6"/>
    <mergeCell ref="J6:J7"/>
    <mergeCell ref="K6:K7"/>
    <mergeCell ref="A1:A5"/>
    <mergeCell ref="B1:E5"/>
    <mergeCell ref="F1:J1"/>
    <mergeCell ref="K1:L1"/>
    <mergeCell ref="F2:J2"/>
    <mergeCell ref="L6:L7"/>
    <mergeCell ref="A77:K77"/>
    <mergeCell ref="A83:A86"/>
    <mergeCell ref="B83:B86"/>
    <mergeCell ref="F3:J3"/>
    <mergeCell ref="K3:L3"/>
    <mergeCell ref="F4:J4"/>
    <mergeCell ref="K4:L4"/>
    <mergeCell ref="F5:J5"/>
    <mergeCell ref="A14:K14"/>
    <mergeCell ref="K5:L5"/>
    <mergeCell ref="A6:A7"/>
    <mergeCell ref="B6:B7"/>
    <mergeCell ref="C6:C7"/>
    <mergeCell ref="D6:D7"/>
    <mergeCell ref="E6:E7"/>
    <mergeCell ref="F6:F7"/>
  </mergeCells>
  <pageMargins left="1.1023622047244095" right="0.70866141732283472" top="0.23622047244094491" bottom="0.27559055118110237" header="0.19685039370078741" footer="0.31496062992125984"/>
  <pageSetup paperSize="9" scale="44" orientation="portrait" r:id="rId1"/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U245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9" sqref="C9"/>
    </sheetView>
  </sheetViews>
  <sheetFormatPr defaultRowHeight="14.35"/>
  <cols>
    <col min="1" max="1" width="27.3515625" customWidth="1"/>
    <col min="2" max="2" width="32" customWidth="1"/>
    <col min="3" max="3" width="14.64453125" style="128" customWidth="1"/>
    <col min="4" max="4" width="13.3515625" style="222" customWidth="1"/>
    <col min="6" max="6" width="11.3515625" customWidth="1"/>
    <col min="7" max="7" width="12.64453125" hidden="1" customWidth="1"/>
    <col min="10" max="10" width="9.64453125" customWidth="1"/>
    <col min="11" max="11" width="15.41015625" customWidth="1"/>
    <col min="12" max="12" width="14.87890625" customWidth="1"/>
    <col min="13" max="16" width="15.41015625" hidden="1" customWidth="1"/>
    <col min="17" max="17" width="3.3515625" customWidth="1"/>
    <col min="18" max="18" width="16.3515625" customWidth="1"/>
    <col min="19" max="19" width="20.52734375" customWidth="1"/>
    <col min="21" max="21" width="12.1171875" style="542" customWidth="1"/>
  </cols>
  <sheetData>
    <row r="1" spans="1:19" ht="23.95" customHeight="1">
      <c r="A1" s="1432"/>
      <c r="B1" s="1423" t="s">
        <v>2261</v>
      </c>
      <c r="C1" s="1424"/>
      <c r="D1" s="1424"/>
      <c r="E1" s="1425"/>
      <c r="F1" s="1441" t="s">
        <v>177</v>
      </c>
      <c r="G1" s="1441"/>
      <c r="H1" s="1441"/>
      <c r="I1" s="1442"/>
      <c r="J1" s="1443"/>
      <c r="K1" s="1415">
        <f>'Запорная арматура'!K1:L1</f>
        <v>0</v>
      </c>
      <c r="L1" s="1416"/>
      <c r="M1" s="353"/>
      <c r="N1" s="353"/>
      <c r="O1" s="353"/>
      <c r="P1" s="353"/>
    </row>
    <row r="2" spans="1:19" ht="21.45" customHeight="1">
      <c r="A2" s="1433"/>
      <c r="B2" s="1426"/>
      <c r="C2" s="1427"/>
      <c r="D2" s="1427"/>
      <c r="E2" s="1428"/>
      <c r="F2" s="1444" t="s">
        <v>280</v>
      </c>
      <c r="G2" s="1444"/>
      <c r="H2" s="1444"/>
      <c r="I2" s="1445"/>
      <c r="J2" s="1446"/>
      <c r="K2" s="86">
        <f>'Запорная арматура'!K2</f>
        <v>90</v>
      </c>
      <c r="L2" s="87">
        <f>'Запорная арматура'!L2</f>
        <v>100</v>
      </c>
      <c r="M2" s="354"/>
      <c r="N2" s="354"/>
      <c r="O2" s="354"/>
      <c r="P2" s="354"/>
    </row>
    <row r="3" spans="1:19" ht="21.45" customHeight="1">
      <c r="A3" s="1433"/>
      <c r="B3" s="1426"/>
      <c r="C3" s="1427"/>
      <c r="D3" s="1427"/>
      <c r="E3" s="1428"/>
      <c r="F3" s="1444" t="s">
        <v>51</v>
      </c>
      <c r="G3" s="1444"/>
      <c r="H3" s="1444"/>
      <c r="I3" s="1445"/>
      <c r="J3" s="1446"/>
      <c r="K3" s="1417">
        <f>'Запорная арматура'!K3:L3</f>
        <v>0</v>
      </c>
      <c r="L3" s="1418"/>
      <c r="M3" s="48"/>
      <c r="N3" s="48"/>
      <c r="O3" s="48"/>
      <c r="P3" s="48"/>
    </row>
    <row r="4" spans="1:19" ht="21.95" customHeight="1">
      <c r="A4" s="1433"/>
      <c r="B4" s="1426"/>
      <c r="C4" s="1427"/>
      <c r="D4" s="1427"/>
      <c r="E4" s="1428"/>
      <c r="F4" s="1444" t="s">
        <v>173</v>
      </c>
      <c r="G4" s="1444"/>
      <c r="H4" s="1444"/>
      <c r="I4" s="1445"/>
      <c r="J4" s="1446"/>
      <c r="K4" s="1419">
        <f>'Запорная арматура'!K4:L4</f>
        <v>0</v>
      </c>
      <c r="L4" s="1420"/>
      <c r="M4" s="353"/>
      <c r="N4" s="353"/>
      <c r="O4" s="353"/>
      <c r="P4" s="353"/>
    </row>
    <row r="5" spans="1:19" ht="21.1" customHeight="1" thickBot="1">
      <c r="A5" s="1434"/>
      <c r="B5" s="1429"/>
      <c r="C5" s="1430"/>
      <c r="D5" s="1430"/>
      <c r="E5" s="1431"/>
      <c r="F5" s="1447" t="s">
        <v>174</v>
      </c>
      <c r="G5" s="1447"/>
      <c r="H5" s="1447"/>
      <c r="I5" s="1448"/>
      <c r="J5" s="1449"/>
      <c r="K5" s="1574">
        <f>'Запорная арматура'!K5:L5</f>
        <v>0</v>
      </c>
      <c r="L5" s="1422"/>
      <c r="M5" s="1691" t="s">
        <v>1261</v>
      </c>
      <c r="N5" s="1692"/>
      <c r="O5" s="1692"/>
      <c r="P5" s="1692"/>
    </row>
    <row r="6" spans="1:19" ht="23.7" thickBot="1">
      <c r="A6" s="1435" t="s">
        <v>0</v>
      </c>
      <c r="B6" s="1435" t="s">
        <v>59</v>
      </c>
      <c r="C6" s="1682" t="s">
        <v>60</v>
      </c>
      <c r="D6" s="1435" t="s">
        <v>1</v>
      </c>
      <c r="E6" s="1439" t="s">
        <v>161</v>
      </c>
      <c r="F6" s="1400" t="s">
        <v>169</v>
      </c>
      <c r="G6" s="1689" t="s">
        <v>1384</v>
      </c>
      <c r="H6" s="1402" t="s">
        <v>625</v>
      </c>
      <c r="I6" s="1684"/>
      <c r="J6" s="1398" t="s">
        <v>1264</v>
      </c>
      <c r="K6" s="1410" t="s">
        <v>170</v>
      </c>
      <c r="L6" s="1694" t="s">
        <v>50</v>
      </c>
      <c r="M6" s="356">
        <v>16</v>
      </c>
      <c r="N6" s="355">
        <v>20</v>
      </c>
      <c r="O6" s="355">
        <v>25</v>
      </c>
      <c r="P6" s="355">
        <v>32</v>
      </c>
      <c r="R6" s="1696" t="s">
        <v>1261</v>
      </c>
    </row>
    <row r="7" spans="1:19" ht="23.7" thickBot="1">
      <c r="A7" s="1436"/>
      <c r="B7" s="1436"/>
      <c r="C7" s="1683"/>
      <c r="D7" s="1436"/>
      <c r="E7" s="1440"/>
      <c r="F7" s="1401"/>
      <c r="G7" s="1690"/>
      <c r="H7" s="483" t="s">
        <v>626</v>
      </c>
      <c r="I7" s="484" t="s">
        <v>627</v>
      </c>
      <c r="J7" s="1399"/>
      <c r="K7" s="1411"/>
      <c r="L7" s="1695"/>
      <c r="M7" s="241">
        <f>SUMPRODUCT(L9:L121,M9:M121)</f>
        <v>0</v>
      </c>
      <c r="N7" s="241">
        <f>SUMPRODUCT(L9:L121,N9:N121)</f>
        <v>0</v>
      </c>
      <c r="O7" s="241">
        <f>SUMPRODUCT(L9:L121,O9:O121)</f>
        <v>0</v>
      </c>
      <c r="P7" s="241">
        <f>SUMPRODUCT(L9:L121,P9:P121)</f>
        <v>0</v>
      </c>
      <c r="R7" s="1697"/>
    </row>
    <row r="8" spans="1:19" ht="23.7" thickBot="1">
      <c r="A8" s="1450" t="s">
        <v>825</v>
      </c>
      <c r="B8" s="1451"/>
      <c r="C8" s="1451"/>
      <c r="D8" s="1451"/>
      <c r="E8" s="1451"/>
      <c r="F8" s="1451"/>
      <c r="G8" s="1451"/>
      <c r="H8" s="1451"/>
      <c r="I8" s="1451"/>
      <c r="J8" s="1451"/>
      <c r="K8" s="1681"/>
      <c r="L8" s="357"/>
      <c r="M8" s="204"/>
      <c r="N8" s="204"/>
      <c r="O8" s="204"/>
      <c r="P8" s="204"/>
    </row>
    <row r="9" spans="1:19" ht="29.1" customHeight="1">
      <c r="A9" s="1407"/>
      <c r="B9" s="1685" t="s">
        <v>809</v>
      </c>
      <c r="C9" s="485" t="s">
        <v>1200</v>
      </c>
      <c r="D9" s="706">
        <v>16</v>
      </c>
      <c r="E9" s="10" t="s">
        <v>1431</v>
      </c>
      <c r="F9" s="707">
        <v>26</v>
      </c>
      <c r="G9" s="84">
        <v>1.9000000000000001E-5</v>
      </c>
      <c r="H9" s="166">
        <v>50</v>
      </c>
      <c r="I9" s="150">
        <v>700</v>
      </c>
      <c r="J9" s="61">
        <v>0.98</v>
      </c>
      <c r="K9" s="68">
        <f>J9*$K$2*((100-$K$1)/100)</f>
        <v>88.2</v>
      </c>
      <c r="L9" s="708"/>
      <c r="M9" s="242"/>
      <c r="N9" s="242"/>
      <c r="O9" s="242"/>
      <c r="P9" s="242"/>
      <c r="R9" s="228">
        <f>M7</f>
        <v>0</v>
      </c>
      <c r="S9" s="1693" t="s">
        <v>1262</v>
      </c>
    </row>
    <row r="10" spans="1:19" ht="29.1" customHeight="1">
      <c r="A10" s="1408"/>
      <c r="B10" s="1686"/>
      <c r="C10" s="629" t="s">
        <v>1377</v>
      </c>
      <c r="D10" s="606">
        <v>20</v>
      </c>
      <c r="E10" s="631" t="s">
        <v>1431</v>
      </c>
      <c r="F10" s="631">
        <v>29</v>
      </c>
      <c r="G10" s="628">
        <v>2.6999999999999999E-5</v>
      </c>
      <c r="H10" s="612">
        <v>50</v>
      </c>
      <c r="I10" s="645">
        <v>500</v>
      </c>
      <c r="J10" s="709">
        <v>1.0900000000000001</v>
      </c>
      <c r="K10" s="69">
        <f t="shared" ref="K10:K12" si="0">J10*$K$2*((100-$K$1)/100)</f>
        <v>98.100000000000009</v>
      </c>
      <c r="L10" s="710"/>
      <c r="M10" s="243"/>
      <c r="N10" s="243"/>
      <c r="O10" s="243"/>
      <c r="P10" s="243"/>
      <c r="R10" s="229">
        <f>N7</f>
        <v>0</v>
      </c>
      <c r="S10" s="1693"/>
    </row>
    <row r="11" spans="1:19" ht="29.1" customHeight="1">
      <c r="A11" s="1408"/>
      <c r="B11" s="1686"/>
      <c r="C11" s="629" t="s">
        <v>1378</v>
      </c>
      <c r="D11" s="606">
        <v>25</v>
      </c>
      <c r="E11" s="631" t="s">
        <v>1431</v>
      </c>
      <c r="F11" s="631">
        <v>46</v>
      </c>
      <c r="G11" s="628">
        <v>4.5000000000000003E-5</v>
      </c>
      <c r="H11" s="612">
        <v>25</v>
      </c>
      <c r="I11" s="645">
        <v>300</v>
      </c>
      <c r="J11" s="709">
        <v>1.69</v>
      </c>
      <c r="K11" s="69">
        <f t="shared" si="0"/>
        <v>152.1</v>
      </c>
      <c r="L11" s="710"/>
      <c r="M11" s="243"/>
      <c r="N11" s="243"/>
      <c r="O11" s="243"/>
      <c r="P11" s="243"/>
      <c r="R11" s="229">
        <f>O7</f>
        <v>0</v>
      </c>
      <c r="S11" s="1693"/>
    </row>
    <row r="12" spans="1:19" ht="29.1" customHeight="1" thickBot="1">
      <c r="A12" s="1409"/>
      <c r="B12" s="1687"/>
      <c r="C12" s="486" t="s">
        <v>1810</v>
      </c>
      <c r="D12" s="226">
        <v>32</v>
      </c>
      <c r="E12" s="17" t="s">
        <v>1431</v>
      </c>
      <c r="F12" s="17">
        <v>91</v>
      </c>
      <c r="G12" s="83"/>
      <c r="H12" s="168">
        <v>20</v>
      </c>
      <c r="I12" s="711" t="s">
        <v>669</v>
      </c>
      <c r="J12" s="712">
        <v>3.49</v>
      </c>
      <c r="K12" s="70">
        <f t="shared" si="0"/>
        <v>314.10000000000002</v>
      </c>
      <c r="L12" s="230"/>
      <c r="M12" s="253"/>
      <c r="N12" s="253"/>
      <c r="O12" s="253"/>
      <c r="P12" s="253"/>
      <c r="R12" s="703"/>
      <c r="S12" s="1693"/>
    </row>
    <row r="13" spans="1:19" ht="29.1" customHeight="1">
      <c r="A13" s="1643"/>
      <c r="B13" s="1677" t="s">
        <v>810</v>
      </c>
      <c r="C13" s="704" t="s">
        <v>947</v>
      </c>
      <c r="D13" s="326" t="s">
        <v>1430</v>
      </c>
      <c r="E13" s="327" t="s">
        <v>1431</v>
      </c>
      <c r="F13" s="327">
        <v>56</v>
      </c>
      <c r="G13" s="85">
        <v>3.4E-5</v>
      </c>
      <c r="H13" s="171">
        <v>10</v>
      </c>
      <c r="I13" s="342">
        <v>400</v>
      </c>
      <c r="J13" s="224">
        <v>2.4319999999999999</v>
      </c>
      <c r="K13" s="113">
        <f t="shared" ref="K13:K27" si="1">J13*$K$2*((100-$K$1)/100)</f>
        <v>218.88</v>
      </c>
      <c r="L13" s="705"/>
      <c r="M13" s="245"/>
      <c r="N13" s="245"/>
      <c r="O13" s="245"/>
      <c r="P13" s="245"/>
    </row>
    <row r="14" spans="1:19" ht="29.1" customHeight="1">
      <c r="A14" s="1643"/>
      <c r="B14" s="1677"/>
      <c r="C14" s="490" t="s">
        <v>1249</v>
      </c>
      <c r="D14" s="221" t="s">
        <v>1430</v>
      </c>
      <c r="E14" s="327" t="s">
        <v>1431</v>
      </c>
      <c r="F14" s="327">
        <v>48.5</v>
      </c>
      <c r="G14" s="82"/>
      <c r="H14" s="171">
        <v>10</v>
      </c>
      <c r="I14" s="342">
        <v>450</v>
      </c>
      <c r="J14" s="224">
        <v>2.2891999999999997</v>
      </c>
      <c r="K14" s="113">
        <f t="shared" si="1"/>
        <v>206.02799999999996</v>
      </c>
      <c r="L14" s="231"/>
      <c r="M14" s="245"/>
      <c r="N14" s="245"/>
      <c r="O14" s="245"/>
      <c r="P14" s="245"/>
    </row>
    <row r="15" spans="1:19" ht="29.1" customHeight="1">
      <c r="A15" s="1643"/>
      <c r="B15" s="1677"/>
      <c r="C15" s="490" t="s">
        <v>1379</v>
      </c>
      <c r="D15" s="221" t="s">
        <v>1432</v>
      </c>
      <c r="E15" s="327" t="s">
        <v>1431</v>
      </c>
      <c r="F15" s="327">
        <v>57.5</v>
      </c>
      <c r="G15" s="82">
        <v>4.5000000000000003E-5</v>
      </c>
      <c r="H15" s="171">
        <v>10</v>
      </c>
      <c r="I15" s="342">
        <v>350</v>
      </c>
      <c r="J15" s="224">
        <v>3.45</v>
      </c>
      <c r="K15" s="113">
        <f t="shared" si="1"/>
        <v>310.5</v>
      </c>
      <c r="L15" s="231"/>
      <c r="M15" s="245"/>
      <c r="N15" s="245"/>
      <c r="O15" s="245"/>
      <c r="P15" s="245"/>
    </row>
    <row r="16" spans="1:19" ht="29.1" customHeight="1">
      <c r="A16" s="1643"/>
      <c r="B16" s="1677"/>
      <c r="C16" s="490" t="s">
        <v>1380</v>
      </c>
      <c r="D16" s="221" t="s">
        <v>1433</v>
      </c>
      <c r="E16" s="327" t="s">
        <v>1431</v>
      </c>
      <c r="F16" s="327">
        <v>77</v>
      </c>
      <c r="G16" s="82">
        <v>3.8999999999999999E-5</v>
      </c>
      <c r="H16" s="171">
        <v>10</v>
      </c>
      <c r="I16" s="342">
        <v>300</v>
      </c>
      <c r="J16" s="224">
        <v>3.34</v>
      </c>
      <c r="K16" s="113">
        <f t="shared" si="1"/>
        <v>300.59999999999997</v>
      </c>
      <c r="L16" s="231"/>
      <c r="M16" s="245"/>
      <c r="N16" s="245"/>
      <c r="O16" s="245"/>
      <c r="P16" s="245"/>
    </row>
    <row r="17" spans="1:16" ht="29.1" customHeight="1">
      <c r="A17" s="1643"/>
      <c r="B17" s="1677"/>
      <c r="C17" s="490" t="s">
        <v>1381</v>
      </c>
      <c r="D17" s="221" t="s">
        <v>1433</v>
      </c>
      <c r="E17" s="327" t="s">
        <v>1431</v>
      </c>
      <c r="F17" s="327">
        <v>58</v>
      </c>
      <c r="G17" s="82"/>
      <c r="H17" s="171">
        <v>10</v>
      </c>
      <c r="I17" s="342">
        <v>350</v>
      </c>
      <c r="J17" s="224">
        <v>3</v>
      </c>
      <c r="K17" s="113">
        <f t="shared" si="1"/>
        <v>270</v>
      </c>
      <c r="L17" s="231"/>
      <c r="M17" s="245"/>
      <c r="N17" s="245"/>
      <c r="O17" s="245"/>
      <c r="P17" s="245"/>
    </row>
    <row r="18" spans="1:16" ht="29.1" customHeight="1">
      <c r="A18" s="1643"/>
      <c r="B18" s="1677"/>
      <c r="C18" s="490" t="s">
        <v>1250</v>
      </c>
      <c r="D18" s="221" t="s">
        <v>1434</v>
      </c>
      <c r="E18" s="327" t="s">
        <v>1431</v>
      </c>
      <c r="F18" s="327">
        <v>67</v>
      </c>
      <c r="G18" s="82">
        <v>4.5000000000000003E-5</v>
      </c>
      <c r="H18" s="171">
        <v>10</v>
      </c>
      <c r="I18" s="342">
        <v>300</v>
      </c>
      <c r="J18" s="224">
        <v>3.55</v>
      </c>
      <c r="K18" s="113">
        <f t="shared" si="1"/>
        <v>319.5</v>
      </c>
      <c r="L18" s="231"/>
      <c r="M18" s="245"/>
      <c r="N18" s="245"/>
      <c r="O18" s="245"/>
      <c r="P18" s="245"/>
    </row>
    <row r="19" spans="1:16" ht="29.1" customHeight="1">
      <c r="A19" s="1643"/>
      <c r="B19" s="1677"/>
      <c r="C19" s="490" t="s">
        <v>1382</v>
      </c>
      <c r="D19" s="221" t="s">
        <v>1437</v>
      </c>
      <c r="E19" s="327" t="s">
        <v>1431</v>
      </c>
      <c r="F19" s="327">
        <v>120</v>
      </c>
      <c r="G19" s="82">
        <v>1.13E-4</v>
      </c>
      <c r="H19" s="171">
        <v>10</v>
      </c>
      <c r="I19" s="342">
        <v>120</v>
      </c>
      <c r="J19" s="224">
        <v>5.9669999999999996</v>
      </c>
      <c r="K19" s="113">
        <f t="shared" si="1"/>
        <v>537.03</v>
      </c>
      <c r="L19" s="231"/>
      <c r="M19" s="245"/>
      <c r="N19" s="245"/>
      <c r="O19" s="245"/>
      <c r="P19" s="245"/>
    </row>
    <row r="20" spans="1:16" ht="29.1" customHeight="1">
      <c r="A20" s="1643"/>
      <c r="B20" s="1677"/>
      <c r="C20" s="490" t="s">
        <v>867</v>
      </c>
      <c r="D20" s="221" t="s">
        <v>1435</v>
      </c>
      <c r="E20" s="327" t="s">
        <v>1431</v>
      </c>
      <c r="F20" s="327">
        <v>76</v>
      </c>
      <c r="G20" s="82">
        <v>5.3999999999999998E-5</v>
      </c>
      <c r="H20" s="171">
        <v>10</v>
      </c>
      <c r="I20" s="342">
        <v>250</v>
      </c>
      <c r="J20" s="224">
        <v>4.68</v>
      </c>
      <c r="K20" s="113">
        <f t="shared" si="1"/>
        <v>421.2</v>
      </c>
      <c r="L20" s="231"/>
      <c r="M20" s="245"/>
      <c r="N20" s="245"/>
      <c r="O20" s="245"/>
      <c r="P20" s="245"/>
    </row>
    <row r="21" spans="1:16" ht="29.1" customHeight="1">
      <c r="A21" s="1643"/>
      <c r="B21" s="1677"/>
      <c r="C21" s="490" t="s">
        <v>896</v>
      </c>
      <c r="D21" s="221" t="s">
        <v>1436</v>
      </c>
      <c r="E21" s="327" t="s">
        <v>1431</v>
      </c>
      <c r="F21" s="327">
        <v>85</v>
      </c>
      <c r="G21" s="82">
        <v>6.7999999999999999E-5</v>
      </c>
      <c r="H21" s="171">
        <v>10</v>
      </c>
      <c r="I21" s="342">
        <v>200</v>
      </c>
      <c r="J21" s="224">
        <v>4.6900000000000004</v>
      </c>
      <c r="K21" s="113">
        <f t="shared" si="1"/>
        <v>422.1</v>
      </c>
      <c r="L21" s="231"/>
      <c r="M21" s="245"/>
      <c r="N21" s="245"/>
      <c r="O21" s="245"/>
      <c r="P21" s="245"/>
    </row>
    <row r="22" spans="1:16" ht="29.1" customHeight="1">
      <c r="A22" s="1643"/>
      <c r="B22" s="1677"/>
      <c r="C22" s="490" t="s">
        <v>1383</v>
      </c>
      <c r="D22" s="221" t="s">
        <v>1439</v>
      </c>
      <c r="E22" s="327" t="s">
        <v>1431</v>
      </c>
      <c r="F22" s="327">
        <v>155</v>
      </c>
      <c r="G22" s="82">
        <v>1.35E-4</v>
      </c>
      <c r="H22" s="171">
        <v>10</v>
      </c>
      <c r="I22" s="342">
        <v>100</v>
      </c>
      <c r="J22" s="224">
        <v>8.426499999999999</v>
      </c>
      <c r="K22" s="113">
        <f t="shared" si="1"/>
        <v>758.38499999999988</v>
      </c>
      <c r="L22" s="231"/>
      <c r="M22" s="245"/>
      <c r="N22" s="245"/>
      <c r="O22" s="245"/>
      <c r="P22" s="245"/>
    </row>
    <row r="23" spans="1:16" ht="29.1" customHeight="1" thickBot="1">
      <c r="A23" s="1632"/>
      <c r="B23" s="1677"/>
      <c r="C23" s="543" t="s">
        <v>866</v>
      </c>
      <c r="D23" s="250" t="s">
        <v>1438</v>
      </c>
      <c r="E23" s="337" t="s">
        <v>1431</v>
      </c>
      <c r="F23" s="337">
        <v>120</v>
      </c>
      <c r="G23" s="110">
        <v>1.0399999999999999E-4</v>
      </c>
      <c r="H23" s="423">
        <v>10</v>
      </c>
      <c r="I23" s="544">
        <v>130</v>
      </c>
      <c r="J23" s="545">
        <v>7.7614999999999998</v>
      </c>
      <c r="K23" s="426">
        <f t="shared" si="1"/>
        <v>698.53499999999997</v>
      </c>
      <c r="L23" s="546"/>
      <c r="M23" s="245"/>
      <c r="N23" s="245"/>
      <c r="O23" s="245"/>
      <c r="P23" s="245"/>
    </row>
    <row r="24" spans="1:16" ht="29.1" customHeight="1">
      <c r="A24" s="1345"/>
      <c r="B24" s="1670" t="s">
        <v>811</v>
      </c>
      <c r="C24" s="547" t="s">
        <v>1252</v>
      </c>
      <c r="D24" s="225" t="s">
        <v>1430</v>
      </c>
      <c r="E24" s="10" t="s">
        <v>1431</v>
      </c>
      <c r="F24" s="10">
        <v>65</v>
      </c>
      <c r="G24" s="84">
        <v>3.8999999999999999E-5</v>
      </c>
      <c r="H24" s="166">
        <v>10</v>
      </c>
      <c r="I24" s="150">
        <v>350</v>
      </c>
      <c r="J24" s="334">
        <v>2.8736999999999999</v>
      </c>
      <c r="K24" s="508">
        <f t="shared" si="1"/>
        <v>258.63299999999998</v>
      </c>
      <c r="L24" s="228"/>
      <c r="M24" s="242">
        <v>1</v>
      </c>
      <c r="N24" s="242"/>
      <c r="O24" s="242"/>
      <c r="P24" s="242"/>
    </row>
    <row r="25" spans="1:16" ht="29.1" customHeight="1">
      <c r="A25" s="1346"/>
      <c r="B25" s="1688"/>
      <c r="C25" s="647" t="s">
        <v>1251</v>
      </c>
      <c r="D25" s="606" t="s">
        <v>1430</v>
      </c>
      <c r="E25" s="630" t="s">
        <v>1431</v>
      </c>
      <c r="F25" s="630">
        <v>50</v>
      </c>
      <c r="G25" s="628"/>
      <c r="H25" s="612">
        <v>10</v>
      </c>
      <c r="I25" s="653">
        <v>400</v>
      </c>
      <c r="J25" s="646">
        <v>2.5</v>
      </c>
      <c r="K25" s="602">
        <f t="shared" si="1"/>
        <v>225</v>
      </c>
      <c r="L25" s="229"/>
      <c r="M25" s="245">
        <v>1</v>
      </c>
      <c r="N25" s="245"/>
      <c r="O25" s="245"/>
      <c r="P25" s="245"/>
    </row>
    <row r="26" spans="1:16" ht="29.1" customHeight="1">
      <c r="A26" s="1346"/>
      <c r="B26" s="1688"/>
      <c r="C26" s="644" t="s">
        <v>868</v>
      </c>
      <c r="D26" s="606" t="s">
        <v>1432</v>
      </c>
      <c r="E26" s="631" t="s">
        <v>1431</v>
      </c>
      <c r="F26" s="631">
        <v>64</v>
      </c>
      <c r="G26" s="628">
        <v>6.7999999999999999E-5</v>
      </c>
      <c r="H26" s="612">
        <v>10</v>
      </c>
      <c r="I26" s="645">
        <v>200</v>
      </c>
      <c r="J26" s="646">
        <v>4.1100000000000003</v>
      </c>
      <c r="K26" s="602">
        <f t="shared" si="1"/>
        <v>369.90000000000003</v>
      </c>
      <c r="L26" s="231"/>
      <c r="M26" s="245">
        <v>1</v>
      </c>
      <c r="N26" s="245"/>
      <c r="O26" s="245"/>
      <c r="P26" s="245"/>
    </row>
    <row r="27" spans="1:16" ht="29.1" customHeight="1">
      <c r="A27" s="1346"/>
      <c r="B27" s="1688"/>
      <c r="C27" s="644" t="s">
        <v>1254</v>
      </c>
      <c r="D27" s="606" t="s">
        <v>1433</v>
      </c>
      <c r="E27" s="327" t="s">
        <v>1431</v>
      </c>
      <c r="F27" s="327">
        <v>82</v>
      </c>
      <c r="G27" s="628">
        <v>5.3999999999999998E-5</v>
      </c>
      <c r="H27" s="612">
        <v>10</v>
      </c>
      <c r="I27" s="653">
        <v>250</v>
      </c>
      <c r="J27" s="646">
        <v>3.496</v>
      </c>
      <c r="K27" s="654">
        <f t="shared" si="1"/>
        <v>314.64</v>
      </c>
      <c r="L27" s="231"/>
      <c r="M27" s="245"/>
      <c r="N27" s="245">
        <v>1</v>
      </c>
      <c r="O27" s="245"/>
      <c r="P27" s="245"/>
    </row>
    <row r="28" spans="1:16" ht="29.1" customHeight="1">
      <c r="A28" s="1346"/>
      <c r="B28" s="1688"/>
      <c r="C28" s="644" t="s">
        <v>1253</v>
      </c>
      <c r="D28" s="606" t="s">
        <v>1433</v>
      </c>
      <c r="E28" s="631" t="s">
        <v>1431</v>
      </c>
      <c r="F28" s="631">
        <v>59</v>
      </c>
      <c r="G28" s="628"/>
      <c r="H28" s="612">
        <v>10</v>
      </c>
      <c r="I28" s="645">
        <v>300</v>
      </c>
      <c r="J28" s="646">
        <v>3.09</v>
      </c>
      <c r="K28" s="654">
        <f t="shared" ref="K28:K63" si="2">J28*$K$2*((100-$K$1)/100)</f>
        <v>278.09999999999997</v>
      </c>
      <c r="L28" s="231"/>
      <c r="M28" s="245"/>
      <c r="N28" s="245">
        <v>1</v>
      </c>
      <c r="O28" s="245"/>
      <c r="P28" s="245"/>
    </row>
    <row r="29" spans="1:16" ht="29.1" customHeight="1">
      <c r="A29" s="1346"/>
      <c r="B29" s="1688"/>
      <c r="C29" s="644" t="s">
        <v>1385</v>
      </c>
      <c r="D29" s="606" t="s">
        <v>1434</v>
      </c>
      <c r="E29" s="327" t="s">
        <v>1431</v>
      </c>
      <c r="F29" s="327">
        <v>74</v>
      </c>
      <c r="G29" s="628">
        <v>5.3999999999999998E-5</v>
      </c>
      <c r="H29" s="612">
        <v>10</v>
      </c>
      <c r="I29" s="653">
        <v>250</v>
      </c>
      <c r="J29" s="646">
        <v>4.1900000000000004</v>
      </c>
      <c r="K29" s="33">
        <f t="shared" si="2"/>
        <v>377.1</v>
      </c>
      <c r="L29" s="231"/>
      <c r="M29" s="245"/>
      <c r="N29" s="245">
        <v>1</v>
      </c>
      <c r="O29" s="245"/>
      <c r="P29" s="245"/>
    </row>
    <row r="30" spans="1:16" ht="29.1" customHeight="1">
      <c r="A30" s="1346"/>
      <c r="B30" s="1688"/>
      <c r="C30" s="644" t="s">
        <v>870</v>
      </c>
      <c r="D30" s="606" t="s">
        <v>1437</v>
      </c>
      <c r="E30" s="631" t="s">
        <v>1431</v>
      </c>
      <c r="F30" s="631">
        <v>129</v>
      </c>
      <c r="G30" s="628">
        <v>1.13E-4</v>
      </c>
      <c r="H30" s="612">
        <v>10</v>
      </c>
      <c r="I30" s="645">
        <v>120</v>
      </c>
      <c r="J30" s="646">
        <v>6.2640000000000002</v>
      </c>
      <c r="K30" s="33">
        <f t="shared" si="2"/>
        <v>563.76</v>
      </c>
      <c r="L30" s="231"/>
      <c r="M30" s="245"/>
      <c r="N30" s="245">
        <v>1</v>
      </c>
      <c r="O30" s="245"/>
      <c r="P30" s="245"/>
    </row>
    <row r="31" spans="1:16" ht="29.1" customHeight="1">
      <c r="A31" s="1346"/>
      <c r="B31" s="1688"/>
      <c r="C31" s="644" t="s">
        <v>869</v>
      </c>
      <c r="D31" s="606" t="s">
        <v>1435</v>
      </c>
      <c r="E31" s="631" t="s">
        <v>1431</v>
      </c>
      <c r="F31" s="631">
        <v>79</v>
      </c>
      <c r="G31" s="628">
        <v>6.7999999999999999E-5</v>
      </c>
      <c r="H31" s="612">
        <v>10</v>
      </c>
      <c r="I31" s="645">
        <v>200</v>
      </c>
      <c r="J31" s="646">
        <v>4.4190000000000005</v>
      </c>
      <c r="K31" s="33">
        <f t="shared" si="2"/>
        <v>397.71000000000004</v>
      </c>
      <c r="L31" s="231"/>
      <c r="M31" s="245"/>
      <c r="N31" s="245"/>
      <c r="O31" s="245">
        <v>1</v>
      </c>
      <c r="P31" s="245"/>
    </row>
    <row r="32" spans="1:16" ht="29.1" customHeight="1">
      <c r="A32" s="1346"/>
      <c r="B32" s="1688"/>
      <c r="C32" s="644" t="s">
        <v>905</v>
      </c>
      <c r="D32" s="606" t="s">
        <v>1436</v>
      </c>
      <c r="E32" s="631" t="s">
        <v>1431</v>
      </c>
      <c r="F32" s="631">
        <v>92</v>
      </c>
      <c r="G32" s="628">
        <v>6.7999999999999999E-5</v>
      </c>
      <c r="H32" s="612">
        <v>10</v>
      </c>
      <c r="I32" s="645">
        <v>200</v>
      </c>
      <c r="J32" s="646">
        <v>4.8149999999999995</v>
      </c>
      <c r="K32" s="33">
        <f t="shared" si="2"/>
        <v>433.34999999999997</v>
      </c>
      <c r="L32" s="229"/>
      <c r="M32" s="243"/>
      <c r="N32" s="243"/>
      <c r="O32" s="243">
        <v>1</v>
      </c>
      <c r="P32" s="243"/>
    </row>
    <row r="33" spans="1:16" ht="28.85" customHeight="1" thickBot="1">
      <c r="A33" s="1347"/>
      <c r="B33" s="1672"/>
      <c r="C33" s="491" t="s">
        <v>1386</v>
      </c>
      <c r="D33" s="226" t="s">
        <v>1439</v>
      </c>
      <c r="E33" s="17" t="s">
        <v>1431</v>
      </c>
      <c r="F33" s="17">
        <v>163</v>
      </c>
      <c r="G33" s="83">
        <v>1.35E-4</v>
      </c>
      <c r="H33" s="168">
        <v>10</v>
      </c>
      <c r="I33" s="152">
        <v>100</v>
      </c>
      <c r="J33" s="335">
        <v>9.1199999999999992</v>
      </c>
      <c r="K33" s="19">
        <f t="shared" si="2"/>
        <v>820.8</v>
      </c>
      <c r="L33" s="230"/>
      <c r="M33" s="244"/>
      <c r="N33" s="244"/>
      <c r="O33" s="244"/>
      <c r="P33" s="244">
        <v>1</v>
      </c>
    </row>
    <row r="34" spans="1:16" ht="70.45" customHeight="1" thickBot="1">
      <c r="A34" s="641"/>
      <c r="B34" s="642" t="s">
        <v>1754</v>
      </c>
      <c r="C34" s="648" t="s">
        <v>1755</v>
      </c>
      <c r="D34" s="649" t="s">
        <v>1756</v>
      </c>
      <c r="E34" s="240" t="s">
        <v>1431</v>
      </c>
      <c r="F34" s="240">
        <v>35</v>
      </c>
      <c r="G34" s="301">
        <v>2.6999999999999999E-5</v>
      </c>
      <c r="H34" s="170">
        <v>10</v>
      </c>
      <c r="I34" s="650">
        <v>500</v>
      </c>
      <c r="J34" s="651">
        <v>2.367</v>
      </c>
      <c r="K34" s="652">
        <f t="shared" si="2"/>
        <v>213.03</v>
      </c>
      <c r="L34" s="247"/>
      <c r="M34" s="331"/>
      <c r="N34" s="331"/>
      <c r="O34" s="331"/>
      <c r="P34" s="331"/>
    </row>
    <row r="35" spans="1:16" ht="29.1" customHeight="1">
      <c r="A35" s="1632"/>
      <c r="B35" s="1679" t="s">
        <v>812</v>
      </c>
      <c r="C35" s="344" t="s">
        <v>1255</v>
      </c>
      <c r="D35" s="329">
        <v>16</v>
      </c>
      <c r="E35" s="330" t="s">
        <v>1431</v>
      </c>
      <c r="F35" s="112">
        <v>35</v>
      </c>
      <c r="G35" s="80">
        <v>2.6999999999999999E-5</v>
      </c>
      <c r="H35" s="171">
        <v>10</v>
      </c>
      <c r="I35" s="194">
        <v>500</v>
      </c>
      <c r="J35" s="224">
        <v>1.9</v>
      </c>
      <c r="K35" s="113">
        <f t="shared" si="2"/>
        <v>171</v>
      </c>
      <c r="L35" s="231"/>
      <c r="M35" s="242">
        <v>2</v>
      </c>
      <c r="N35" s="242"/>
      <c r="O35" s="242"/>
      <c r="P35" s="242"/>
    </row>
    <row r="36" spans="1:16" ht="29.1" customHeight="1">
      <c r="A36" s="1632"/>
      <c r="B36" s="1679"/>
      <c r="C36" s="232" t="s">
        <v>1387</v>
      </c>
      <c r="D36" s="221">
        <v>20</v>
      </c>
      <c r="E36" s="328" t="s">
        <v>1431</v>
      </c>
      <c r="F36" s="112">
        <v>54</v>
      </c>
      <c r="G36" s="82">
        <v>4.5000000000000003E-5</v>
      </c>
      <c r="H36" s="171">
        <v>10</v>
      </c>
      <c r="I36" s="342">
        <v>300</v>
      </c>
      <c r="J36" s="224">
        <v>2.7359999999999998</v>
      </c>
      <c r="K36" s="113">
        <f t="shared" si="2"/>
        <v>246.23999999999998</v>
      </c>
      <c r="L36" s="231"/>
      <c r="M36" s="245">
        <v>2</v>
      </c>
      <c r="N36" s="245"/>
      <c r="O36" s="245"/>
      <c r="P36" s="245"/>
    </row>
    <row r="37" spans="1:16" ht="29.1" customHeight="1">
      <c r="A37" s="1632"/>
      <c r="B37" s="1679"/>
      <c r="C37" s="232" t="s">
        <v>1388</v>
      </c>
      <c r="D37" s="221">
        <v>25</v>
      </c>
      <c r="E37" s="14" t="s">
        <v>1431</v>
      </c>
      <c r="F37" s="14">
        <v>91</v>
      </c>
      <c r="G37" s="82">
        <v>8.3999999999999995E-5</v>
      </c>
      <c r="H37" s="167">
        <v>10</v>
      </c>
      <c r="I37" s="151">
        <v>160</v>
      </c>
      <c r="J37" s="60">
        <v>5.15</v>
      </c>
      <c r="K37" s="69">
        <f t="shared" si="2"/>
        <v>463.50000000000006</v>
      </c>
      <c r="L37" s="229"/>
      <c r="M37" s="243"/>
      <c r="N37" s="243">
        <v>2</v>
      </c>
      <c r="O37" s="243"/>
      <c r="P37" s="243"/>
    </row>
    <row r="38" spans="1:16" ht="29.1" customHeight="1" thickBot="1">
      <c r="A38" s="1633"/>
      <c r="B38" s="1680"/>
      <c r="C38" s="486" t="s">
        <v>1389</v>
      </c>
      <c r="D38" s="226">
        <v>32</v>
      </c>
      <c r="E38" s="17" t="s">
        <v>1431</v>
      </c>
      <c r="F38" s="17">
        <v>164</v>
      </c>
      <c r="G38" s="82">
        <v>1.6899999999999999E-4</v>
      </c>
      <c r="H38" s="168">
        <v>10</v>
      </c>
      <c r="I38" s="152">
        <v>80</v>
      </c>
      <c r="J38" s="73">
        <v>9.2100000000000009</v>
      </c>
      <c r="K38" s="70">
        <f t="shared" si="2"/>
        <v>828.90000000000009</v>
      </c>
      <c r="L38" s="230"/>
      <c r="M38" s="244"/>
      <c r="N38" s="244"/>
      <c r="O38" s="244"/>
      <c r="P38" s="244">
        <v>2</v>
      </c>
    </row>
    <row r="39" spans="1:16" ht="29.1" customHeight="1">
      <c r="A39" s="1643"/>
      <c r="B39" s="1674" t="s">
        <v>1394</v>
      </c>
      <c r="C39" s="488" t="s">
        <v>1390</v>
      </c>
      <c r="D39" s="326" t="s">
        <v>1440</v>
      </c>
      <c r="E39" s="112" t="s">
        <v>1431</v>
      </c>
      <c r="F39" s="112">
        <v>44</v>
      </c>
      <c r="G39" s="82">
        <v>3.4E-5</v>
      </c>
      <c r="H39" s="171">
        <v>10</v>
      </c>
      <c r="I39" s="194">
        <v>400</v>
      </c>
      <c r="J39" s="224">
        <v>2.4604999999999997</v>
      </c>
      <c r="K39" s="69">
        <f t="shared" si="2"/>
        <v>221.44499999999996</v>
      </c>
      <c r="L39" s="231"/>
      <c r="M39" s="245"/>
      <c r="N39" s="245"/>
      <c r="O39" s="245"/>
      <c r="P39" s="245"/>
    </row>
    <row r="40" spans="1:16" ht="29.1" customHeight="1">
      <c r="A40" s="1643"/>
      <c r="B40" s="1674"/>
      <c r="C40" s="488" t="s">
        <v>813</v>
      </c>
      <c r="D40" s="326" t="s">
        <v>1441</v>
      </c>
      <c r="E40" s="112" t="s">
        <v>1431</v>
      </c>
      <c r="F40" s="112">
        <v>69</v>
      </c>
      <c r="G40" s="82">
        <v>4.5000000000000003E-5</v>
      </c>
      <c r="H40" s="171">
        <v>10</v>
      </c>
      <c r="I40" s="194">
        <v>150</v>
      </c>
      <c r="J40" s="224">
        <v>2.8405</v>
      </c>
      <c r="K40" s="69">
        <f t="shared" si="2"/>
        <v>255.64500000000001</v>
      </c>
      <c r="L40" s="231"/>
      <c r="M40" s="245"/>
      <c r="N40" s="245"/>
      <c r="O40" s="245"/>
      <c r="P40" s="245"/>
    </row>
    <row r="41" spans="1:16" ht="29.1" customHeight="1">
      <c r="A41" s="1643"/>
      <c r="B41" s="1674"/>
      <c r="C41" s="488" t="s">
        <v>1391</v>
      </c>
      <c r="D41" s="326" t="s">
        <v>1441</v>
      </c>
      <c r="E41" s="112" t="s">
        <v>1431</v>
      </c>
      <c r="F41" s="112">
        <v>63</v>
      </c>
      <c r="G41" s="82">
        <v>5.3999999999999998E-5</v>
      </c>
      <c r="H41" s="171">
        <v>10</v>
      </c>
      <c r="I41" s="194">
        <v>250</v>
      </c>
      <c r="J41" s="224">
        <v>3.609</v>
      </c>
      <c r="K41" s="69">
        <f t="shared" si="2"/>
        <v>324.81</v>
      </c>
      <c r="L41" s="231"/>
      <c r="M41" s="245"/>
      <c r="N41" s="245"/>
      <c r="O41" s="245"/>
      <c r="P41" s="245"/>
    </row>
    <row r="42" spans="1:16" ht="29.1" customHeight="1">
      <c r="A42" s="1643"/>
      <c r="B42" s="1674"/>
      <c r="C42" s="488" t="s">
        <v>1392</v>
      </c>
      <c r="D42" s="326" t="s">
        <v>1442</v>
      </c>
      <c r="E42" s="112" t="s">
        <v>1431</v>
      </c>
      <c r="F42" s="112">
        <v>72</v>
      </c>
      <c r="G42" s="82">
        <v>6.7999999999999999E-5</v>
      </c>
      <c r="H42" s="171">
        <v>10</v>
      </c>
      <c r="I42" s="194">
        <v>200</v>
      </c>
      <c r="J42" s="224">
        <v>4.22</v>
      </c>
      <c r="K42" s="69">
        <f t="shared" si="2"/>
        <v>379.79999999999995</v>
      </c>
      <c r="L42" s="231"/>
      <c r="M42" s="245"/>
      <c r="N42" s="245"/>
      <c r="O42" s="245"/>
      <c r="P42" s="245"/>
    </row>
    <row r="43" spans="1:16" ht="29.1" customHeight="1" thickBot="1">
      <c r="A43" s="1408"/>
      <c r="B43" s="1674"/>
      <c r="C43" s="232" t="s">
        <v>1393</v>
      </c>
      <c r="D43" s="221" t="s">
        <v>1443</v>
      </c>
      <c r="E43" s="14" t="s">
        <v>1431</v>
      </c>
      <c r="F43" s="14">
        <v>130</v>
      </c>
      <c r="G43" s="82">
        <v>1.35E-4</v>
      </c>
      <c r="H43" s="167">
        <v>10</v>
      </c>
      <c r="I43" s="151">
        <v>100</v>
      </c>
      <c r="J43" s="60">
        <v>7.8278999999999996</v>
      </c>
      <c r="K43" s="69">
        <f t="shared" si="2"/>
        <v>704.51099999999997</v>
      </c>
      <c r="L43" s="229"/>
      <c r="M43" s="243">
        <v>1</v>
      </c>
      <c r="N43" s="243"/>
      <c r="O43" s="243">
        <v>1</v>
      </c>
      <c r="P43" s="243"/>
    </row>
    <row r="44" spans="1:16" ht="29.1" customHeight="1">
      <c r="A44" s="1407"/>
      <c r="B44" s="1673" t="s">
        <v>814</v>
      </c>
      <c r="C44" s="492" t="s">
        <v>1257</v>
      </c>
      <c r="D44" s="336">
        <v>16</v>
      </c>
      <c r="E44" s="238" t="s">
        <v>1431</v>
      </c>
      <c r="F44" s="238">
        <v>48</v>
      </c>
      <c r="G44" s="82">
        <v>4.5000000000000003E-5</v>
      </c>
      <c r="H44" s="166">
        <v>10</v>
      </c>
      <c r="I44" s="150">
        <v>300</v>
      </c>
      <c r="J44" s="61">
        <v>2.9</v>
      </c>
      <c r="K44" s="68">
        <f t="shared" si="2"/>
        <v>261</v>
      </c>
      <c r="L44" s="228"/>
      <c r="M44" s="242">
        <v>2</v>
      </c>
      <c r="N44" s="242"/>
      <c r="O44" s="242"/>
      <c r="P44" s="242"/>
    </row>
    <row r="45" spans="1:16" ht="29.1" customHeight="1">
      <c r="A45" s="1643"/>
      <c r="B45" s="1674"/>
      <c r="C45" s="232" t="s">
        <v>1256</v>
      </c>
      <c r="D45" s="221">
        <v>16</v>
      </c>
      <c r="E45" s="328" t="s">
        <v>1431</v>
      </c>
      <c r="F45" s="328">
        <v>67</v>
      </c>
      <c r="G45" s="82"/>
      <c r="H45" s="171">
        <v>10</v>
      </c>
      <c r="I45" s="342">
        <v>300</v>
      </c>
      <c r="J45" s="224">
        <v>3.41</v>
      </c>
      <c r="K45" s="69">
        <f t="shared" si="2"/>
        <v>306.90000000000003</v>
      </c>
      <c r="L45" s="231"/>
      <c r="M45" s="245">
        <v>2</v>
      </c>
      <c r="N45" s="245"/>
      <c r="O45" s="245"/>
      <c r="P45" s="245"/>
    </row>
    <row r="46" spans="1:16" ht="29.1" customHeight="1">
      <c r="A46" s="1643"/>
      <c r="B46" s="1674"/>
      <c r="C46" s="232" t="s">
        <v>1395</v>
      </c>
      <c r="D46" s="221">
        <v>20</v>
      </c>
      <c r="E46" s="328" t="s">
        <v>1431</v>
      </c>
      <c r="F46" s="328">
        <v>78</v>
      </c>
      <c r="G46" s="82">
        <v>7.4999999999999993E-5</v>
      </c>
      <c r="H46" s="171">
        <v>10</v>
      </c>
      <c r="I46" s="342">
        <v>180</v>
      </c>
      <c r="J46" s="224">
        <v>4.7</v>
      </c>
      <c r="K46" s="69">
        <f t="shared" si="2"/>
        <v>423</v>
      </c>
      <c r="L46" s="231"/>
      <c r="M46" s="245">
        <v>2</v>
      </c>
      <c r="N46" s="245"/>
      <c r="O46" s="245"/>
      <c r="P46" s="245"/>
    </row>
    <row r="47" spans="1:16" ht="29.1" customHeight="1">
      <c r="A47" s="1408"/>
      <c r="B47" s="1674"/>
      <c r="C47" s="232" t="s">
        <v>1396</v>
      </c>
      <c r="D47" s="221">
        <v>25</v>
      </c>
      <c r="E47" s="14" t="s">
        <v>1431</v>
      </c>
      <c r="F47" s="14">
        <v>132</v>
      </c>
      <c r="G47" s="82">
        <v>1.35E-4</v>
      </c>
      <c r="H47" s="167">
        <v>10</v>
      </c>
      <c r="I47" s="151">
        <v>100</v>
      </c>
      <c r="J47" s="60">
        <v>7.88</v>
      </c>
      <c r="K47" s="69">
        <f t="shared" si="2"/>
        <v>709.2</v>
      </c>
      <c r="L47" s="229"/>
      <c r="M47" s="243"/>
      <c r="N47" s="243">
        <v>2</v>
      </c>
      <c r="O47" s="243"/>
      <c r="P47" s="243"/>
    </row>
    <row r="48" spans="1:16" ht="29.1" customHeight="1">
      <c r="A48" s="1627"/>
      <c r="B48" s="1674"/>
      <c r="C48" s="633" t="s">
        <v>1748</v>
      </c>
      <c r="D48" s="634">
        <v>32</v>
      </c>
      <c r="E48" s="14" t="s">
        <v>1431</v>
      </c>
      <c r="F48" s="635">
        <v>230</v>
      </c>
      <c r="G48" s="636"/>
      <c r="H48" s="637">
        <v>10</v>
      </c>
      <c r="I48" s="638" t="s">
        <v>664</v>
      </c>
      <c r="J48" s="251">
        <v>14.54</v>
      </c>
      <c r="K48" s="111">
        <f t="shared" si="2"/>
        <v>1308.5999999999999</v>
      </c>
      <c r="L48" s="252"/>
      <c r="M48" s="243"/>
      <c r="N48" s="243"/>
      <c r="O48" s="243"/>
      <c r="P48" s="243"/>
    </row>
    <row r="49" spans="1:16" ht="29.1" customHeight="1" thickBot="1">
      <c r="A49" s="1627"/>
      <c r="B49" s="1674"/>
      <c r="C49" s="489" t="s">
        <v>815</v>
      </c>
      <c r="D49" s="250">
        <v>32</v>
      </c>
      <c r="E49" s="114" t="s">
        <v>1431</v>
      </c>
      <c r="F49" s="114">
        <v>281</v>
      </c>
      <c r="G49" s="110">
        <v>2.34E-4</v>
      </c>
      <c r="H49" s="169">
        <v>5</v>
      </c>
      <c r="I49" s="153">
        <v>40</v>
      </c>
      <c r="J49" s="251">
        <v>13.002000000000001</v>
      </c>
      <c r="K49" s="111">
        <f t="shared" si="2"/>
        <v>1170.18</v>
      </c>
      <c r="L49" s="252"/>
      <c r="M49" s="243"/>
      <c r="N49" s="243"/>
      <c r="O49" s="243">
        <v>2</v>
      </c>
      <c r="P49" s="243"/>
    </row>
    <row r="50" spans="1:16" ht="29.1" customHeight="1">
      <c r="A50" s="1407"/>
      <c r="B50" s="1673" t="s">
        <v>816</v>
      </c>
      <c r="C50" s="485" t="s">
        <v>1397</v>
      </c>
      <c r="D50" s="225" t="s">
        <v>1430</v>
      </c>
      <c r="E50" s="10" t="s">
        <v>1431</v>
      </c>
      <c r="F50" s="10">
        <v>79</v>
      </c>
      <c r="G50" s="84">
        <v>5.3999999999999998E-5</v>
      </c>
      <c r="H50" s="166">
        <v>10</v>
      </c>
      <c r="I50" s="150">
        <v>250</v>
      </c>
      <c r="J50" s="61">
        <v>3.96</v>
      </c>
      <c r="K50" s="68">
        <f t="shared" si="2"/>
        <v>356.4</v>
      </c>
      <c r="L50" s="228"/>
      <c r="M50" s="245"/>
      <c r="N50" s="245"/>
      <c r="O50" s="245"/>
      <c r="P50" s="245"/>
    </row>
    <row r="51" spans="1:16" ht="29.1" customHeight="1">
      <c r="A51" s="1643"/>
      <c r="B51" s="1674"/>
      <c r="C51" s="488" t="s">
        <v>1398</v>
      </c>
      <c r="D51" s="326" t="s">
        <v>1433</v>
      </c>
      <c r="E51" s="112" t="s">
        <v>1431</v>
      </c>
      <c r="F51" s="112">
        <v>105</v>
      </c>
      <c r="G51" s="82">
        <v>6.7999999999999999E-5</v>
      </c>
      <c r="H51" s="171">
        <v>10</v>
      </c>
      <c r="I51" s="194">
        <v>200</v>
      </c>
      <c r="J51" s="224">
        <v>4.4190000000000005</v>
      </c>
      <c r="K51" s="69">
        <f t="shared" si="2"/>
        <v>397.71000000000004</v>
      </c>
      <c r="L51" s="231"/>
      <c r="M51" s="245"/>
      <c r="N51" s="245"/>
      <c r="O51" s="245"/>
      <c r="P51" s="245"/>
    </row>
    <row r="52" spans="1:16" ht="29.1" customHeight="1">
      <c r="A52" s="1627"/>
      <c r="B52" s="1674"/>
      <c r="C52" s="489" t="s">
        <v>1399</v>
      </c>
      <c r="D52" s="250" t="s">
        <v>1434</v>
      </c>
      <c r="E52" s="114" t="s">
        <v>1431</v>
      </c>
      <c r="F52" s="114">
        <v>126.5</v>
      </c>
      <c r="G52" s="82">
        <v>7.8999999999999996E-5</v>
      </c>
      <c r="H52" s="169">
        <v>10</v>
      </c>
      <c r="I52" s="153">
        <v>170</v>
      </c>
      <c r="J52" s="251">
        <v>5.6354999999999995</v>
      </c>
      <c r="K52" s="111">
        <f>J52*$K$2*((100-$K$1)/100)</f>
        <v>507.19499999999994</v>
      </c>
      <c r="L52" s="252"/>
      <c r="M52" s="253"/>
      <c r="N52" s="253">
        <v>1</v>
      </c>
      <c r="O52" s="253"/>
      <c r="P52" s="253"/>
    </row>
    <row r="53" spans="1:16" ht="29.1" customHeight="1">
      <c r="A53" s="1627"/>
      <c r="B53" s="1674"/>
      <c r="C53" s="489" t="s">
        <v>865</v>
      </c>
      <c r="D53" s="250" t="s">
        <v>1436</v>
      </c>
      <c r="E53" s="114" t="s">
        <v>1431</v>
      </c>
      <c r="F53" s="114">
        <v>156</v>
      </c>
      <c r="G53" s="82">
        <v>1.13E-4</v>
      </c>
      <c r="H53" s="169">
        <v>10</v>
      </c>
      <c r="I53" s="153">
        <v>120</v>
      </c>
      <c r="J53" s="251">
        <v>7.5329999999999995</v>
      </c>
      <c r="K53" s="111">
        <f>J53*$K$2*((100-$K$1)/100)</f>
        <v>677.96999999999991</v>
      </c>
      <c r="L53" s="252"/>
      <c r="M53" s="253"/>
      <c r="N53" s="253"/>
      <c r="O53" s="253">
        <v>1</v>
      </c>
      <c r="P53" s="253"/>
    </row>
    <row r="54" spans="1:16" ht="29.1" customHeight="1" thickBot="1">
      <c r="A54" s="1409"/>
      <c r="B54" s="1675"/>
      <c r="C54" s="486" t="s">
        <v>873</v>
      </c>
      <c r="D54" s="226" t="s">
        <v>1439</v>
      </c>
      <c r="E54" s="17" t="s">
        <v>1431</v>
      </c>
      <c r="F54" s="17">
        <v>255</v>
      </c>
      <c r="G54" s="83">
        <v>2.2499999999999999E-4</v>
      </c>
      <c r="H54" s="168">
        <v>10</v>
      </c>
      <c r="I54" s="152">
        <v>60</v>
      </c>
      <c r="J54" s="73">
        <v>12.6</v>
      </c>
      <c r="K54" s="70">
        <f t="shared" si="2"/>
        <v>1134</v>
      </c>
      <c r="L54" s="230"/>
      <c r="M54" s="244"/>
      <c r="N54" s="244"/>
      <c r="O54" s="244"/>
      <c r="P54" s="244">
        <v>1</v>
      </c>
    </row>
    <row r="55" spans="1:16" ht="29.1" customHeight="1">
      <c r="A55" s="1643"/>
      <c r="B55" s="1674" t="s">
        <v>817</v>
      </c>
      <c r="C55" s="488" t="s">
        <v>948</v>
      </c>
      <c r="D55" s="326" t="s">
        <v>1430</v>
      </c>
      <c r="E55" s="112" t="s">
        <v>1431</v>
      </c>
      <c r="F55" s="112">
        <v>84</v>
      </c>
      <c r="G55" s="82">
        <v>4.5000000000000003E-5</v>
      </c>
      <c r="H55" s="171">
        <v>10</v>
      </c>
      <c r="I55" s="194">
        <v>300</v>
      </c>
      <c r="J55" s="224">
        <v>3.8379999999999996</v>
      </c>
      <c r="K55" s="113">
        <f t="shared" si="2"/>
        <v>345.41999999999996</v>
      </c>
      <c r="L55" s="231"/>
      <c r="M55" s="245"/>
      <c r="N55" s="245"/>
      <c r="O55" s="245"/>
      <c r="P55" s="245"/>
    </row>
    <row r="56" spans="1:16" ht="29.1" customHeight="1">
      <c r="A56" s="1643"/>
      <c r="B56" s="1674"/>
      <c r="C56" s="488" t="s">
        <v>874</v>
      </c>
      <c r="D56" s="326" t="s">
        <v>1432</v>
      </c>
      <c r="E56" s="112" t="s">
        <v>1431</v>
      </c>
      <c r="F56" s="112">
        <v>73.5</v>
      </c>
      <c r="G56" s="82">
        <v>6.7999999999999999E-5</v>
      </c>
      <c r="H56" s="171">
        <v>10</v>
      </c>
      <c r="I56" s="194">
        <v>200</v>
      </c>
      <c r="J56" s="224">
        <v>4.41</v>
      </c>
      <c r="K56" s="113">
        <f t="shared" si="2"/>
        <v>396.90000000000003</v>
      </c>
      <c r="L56" s="231"/>
      <c r="M56" s="245"/>
      <c r="N56" s="245"/>
      <c r="O56" s="245"/>
      <c r="P56" s="245"/>
    </row>
    <row r="57" spans="1:16" ht="29.1" customHeight="1">
      <c r="A57" s="1643"/>
      <c r="B57" s="1674"/>
      <c r="C57" s="488" t="s">
        <v>1400</v>
      </c>
      <c r="D57" s="221" t="s">
        <v>1433</v>
      </c>
      <c r="E57" s="112" t="s">
        <v>1431</v>
      </c>
      <c r="F57" s="112">
        <v>73.5</v>
      </c>
      <c r="G57" s="82">
        <v>5.3999999999999998E-5</v>
      </c>
      <c r="H57" s="171">
        <v>10</v>
      </c>
      <c r="I57" s="194">
        <v>250</v>
      </c>
      <c r="J57" s="224">
        <v>4.4935</v>
      </c>
      <c r="K57" s="113">
        <f t="shared" si="2"/>
        <v>404.41500000000002</v>
      </c>
      <c r="L57" s="231"/>
      <c r="M57" s="245">
        <v>1</v>
      </c>
      <c r="N57" s="245"/>
      <c r="O57" s="245"/>
      <c r="P57" s="245"/>
    </row>
    <row r="58" spans="1:16" ht="29.1" customHeight="1">
      <c r="A58" s="1408"/>
      <c r="B58" s="1674"/>
      <c r="C58" s="232" t="s">
        <v>1401</v>
      </c>
      <c r="D58" s="221" t="s">
        <v>1434</v>
      </c>
      <c r="E58" s="14" t="s">
        <v>1431</v>
      </c>
      <c r="F58" s="14">
        <v>89</v>
      </c>
      <c r="G58" s="82">
        <v>6.7999999999999999E-5</v>
      </c>
      <c r="H58" s="167">
        <v>10</v>
      </c>
      <c r="I58" s="151">
        <v>200</v>
      </c>
      <c r="J58" s="60">
        <v>5.99</v>
      </c>
      <c r="K58" s="69">
        <f t="shared" si="2"/>
        <v>539.1</v>
      </c>
      <c r="L58" s="229"/>
      <c r="M58" s="243"/>
      <c r="N58" s="243">
        <v>1</v>
      </c>
      <c r="O58" s="243"/>
      <c r="P58" s="243"/>
    </row>
    <row r="59" spans="1:16" ht="29.1" customHeight="1">
      <c r="A59" s="1408"/>
      <c r="B59" s="1674"/>
      <c r="C59" s="232" t="s">
        <v>875</v>
      </c>
      <c r="D59" s="221" t="s">
        <v>1437</v>
      </c>
      <c r="E59" s="14" t="s">
        <v>1431</v>
      </c>
      <c r="F59" s="14">
        <v>163</v>
      </c>
      <c r="G59" s="82">
        <v>1.35E-4</v>
      </c>
      <c r="H59" s="167">
        <v>10</v>
      </c>
      <c r="I59" s="151">
        <v>100</v>
      </c>
      <c r="J59" s="60">
        <v>9.5759999999999987</v>
      </c>
      <c r="K59" s="69">
        <f>J59*$K$2*((100-$K$1)/100)</f>
        <v>861.83999999999992</v>
      </c>
      <c r="L59" s="229"/>
      <c r="M59" s="243"/>
      <c r="N59" s="243">
        <v>1</v>
      </c>
      <c r="O59" s="243"/>
      <c r="P59" s="243"/>
    </row>
    <row r="60" spans="1:16" ht="29.1" customHeight="1">
      <c r="A60" s="1408"/>
      <c r="B60" s="1674"/>
      <c r="C60" s="232" t="s">
        <v>1402</v>
      </c>
      <c r="D60" s="221" t="s">
        <v>1436</v>
      </c>
      <c r="E60" s="14" t="s">
        <v>1431</v>
      </c>
      <c r="F60" s="14">
        <v>119</v>
      </c>
      <c r="G60" s="82">
        <v>9.0000000000000006E-5</v>
      </c>
      <c r="H60" s="167">
        <v>10</v>
      </c>
      <c r="I60" s="151">
        <v>150</v>
      </c>
      <c r="J60" s="60">
        <v>6.7320000000000002</v>
      </c>
      <c r="K60" s="69">
        <f>J60*$K$2*((100-$K$1)/100)</f>
        <v>605.88</v>
      </c>
      <c r="L60" s="229"/>
      <c r="M60" s="243"/>
      <c r="N60" s="243"/>
      <c r="O60" s="243">
        <v>1</v>
      </c>
      <c r="P60" s="243"/>
    </row>
    <row r="61" spans="1:16" ht="29.1" customHeight="1" thickBot="1">
      <c r="A61" s="1409"/>
      <c r="B61" s="1675"/>
      <c r="C61" s="486" t="s">
        <v>1403</v>
      </c>
      <c r="D61" s="226" t="s">
        <v>1439</v>
      </c>
      <c r="E61" s="17" t="s">
        <v>1431</v>
      </c>
      <c r="F61" s="17">
        <v>212</v>
      </c>
      <c r="G61" s="82">
        <v>2.2499999999999999E-4</v>
      </c>
      <c r="H61" s="168">
        <v>10</v>
      </c>
      <c r="I61" s="152">
        <v>60</v>
      </c>
      <c r="J61" s="73">
        <v>12.597</v>
      </c>
      <c r="K61" s="70">
        <f t="shared" si="2"/>
        <v>1133.73</v>
      </c>
      <c r="L61" s="230"/>
      <c r="M61" s="244"/>
      <c r="N61" s="244"/>
      <c r="O61" s="244"/>
      <c r="P61" s="244">
        <v>1</v>
      </c>
    </row>
    <row r="62" spans="1:16" ht="29.1" customHeight="1">
      <c r="A62" s="1407"/>
      <c r="B62" s="1673" t="s">
        <v>818</v>
      </c>
      <c r="C62" s="485" t="s">
        <v>1404</v>
      </c>
      <c r="D62" s="225" t="s">
        <v>1430</v>
      </c>
      <c r="E62" s="10" t="s">
        <v>1431</v>
      </c>
      <c r="F62" s="10">
        <v>128</v>
      </c>
      <c r="G62" s="82">
        <v>9.0000000000000006E-5</v>
      </c>
      <c r="H62" s="166">
        <v>10</v>
      </c>
      <c r="I62" s="150">
        <v>150</v>
      </c>
      <c r="J62" s="61">
        <v>5.0371999999999995</v>
      </c>
      <c r="K62" s="68">
        <f t="shared" si="2"/>
        <v>453.34799999999996</v>
      </c>
      <c r="L62" s="228"/>
      <c r="M62" s="242">
        <v>1</v>
      </c>
      <c r="N62" s="242"/>
      <c r="O62" s="242"/>
      <c r="P62" s="242"/>
    </row>
    <row r="63" spans="1:16" ht="29.1" customHeight="1">
      <c r="A63" s="1408"/>
      <c r="B63" s="1674"/>
      <c r="C63" s="232" t="s">
        <v>1258</v>
      </c>
      <c r="D63" s="221" t="s">
        <v>1433</v>
      </c>
      <c r="E63" s="14" t="s">
        <v>1431</v>
      </c>
      <c r="F63" s="14">
        <v>108</v>
      </c>
      <c r="G63" s="82">
        <v>7.8999999999999996E-5</v>
      </c>
      <c r="H63" s="167">
        <v>10</v>
      </c>
      <c r="I63" s="151">
        <v>170</v>
      </c>
      <c r="J63" s="60">
        <v>5.57</v>
      </c>
      <c r="K63" s="69">
        <f t="shared" si="2"/>
        <v>501.3</v>
      </c>
      <c r="L63" s="229"/>
      <c r="M63" s="243"/>
      <c r="N63" s="243">
        <v>1</v>
      </c>
      <c r="O63" s="243"/>
      <c r="P63" s="243"/>
    </row>
    <row r="64" spans="1:16" ht="29.1" customHeight="1" thickBot="1">
      <c r="A64" s="1409"/>
      <c r="B64" s="1675"/>
      <c r="C64" s="486"/>
      <c r="D64" s="226"/>
      <c r="E64" s="17"/>
      <c r="F64" s="17">
        <v>0</v>
      </c>
      <c r="G64" s="82"/>
      <c r="H64" s="168"/>
      <c r="I64" s="152"/>
      <c r="J64" s="73"/>
      <c r="K64" s="70"/>
      <c r="L64" s="230"/>
      <c r="M64" s="244"/>
      <c r="N64" s="244"/>
      <c r="O64" s="244"/>
      <c r="P64" s="244"/>
    </row>
    <row r="65" spans="1:19" ht="29.1" customHeight="1">
      <c r="A65" s="1407"/>
      <c r="B65" s="1673" t="s">
        <v>1238</v>
      </c>
      <c r="C65" s="485" t="s">
        <v>1239</v>
      </c>
      <c r="D65" s="225" t="s">
        <v>1468</v>
      </c>
      <c r="E65" s="10" t="s">
        <v>1431</v>
      </c>
      <c r="F65" s="10">
        <v>275</v>
      </c>
      <c r="G65" s="82">
        <v>3.3799999999999998E-4</v>
      </c>
      <c r="H65" s="166">
        <v>1</v>
      </c>
      <c r="I65" s="150" t="s">
        <v>642</v>
      </c>
      <c r="J65" s="61">
        <v>22.83</v>
      </c>
      <c r="K65" s="68">
        <f>J65*$K$2*((100-$K$1)/100)</f>
        <v>2054.6999999999998</v>
      </c>
      <c r="L65" s="228"/>
      <c r="M65" s="242">
        <v>2</v>
      </c>
      <c r="N65" s="242"/>
      <c r="O65" s="242"/>
      <c r="P65" s="242"/>
    </row>
    <row r="66" spans="1:19" ht="29.1" customHeight="1">
      <c r="A66" s="1408"/>
      <c r="B66" s="1674"/>
      <c r="C66" s="232"/>
      <c r="D66" s="221"/>
      <c r="E66" s="14"/>
      <c r="F66" s="14">
        <v>0</v>
      </c>
      <c r="G66" s="82"/>
      <c r="H66" s="167"/>
      <c r="I66" s="151"/>
      <c r="J66" s="60"/>
      <c r="K66" s="69"/>
      <c r="L66" s="229"/>
      <c r="M66" s="243"/>
      <c r="N66" s="243"/>
      <c r="O66" s="243"/>
      <c r="P66" s="243"/>
    </row>
    <row r="67" spans="1:19" ht="29.1" customHeight="1" thickBot="1">
      <c r="A67" s="1676"/>
      <c r="B67" s="1674"/>
      <c r="C67" s="1198"/>
      <c r="D67" s="1199"/>
      <c r="E67" s="1181"/>
      <c r="F67" s="1181">
        <v>0</v>
      </c>
      <c r="G67" s="1200"/>
      <c r="H67" s="1182"/>
      <c r="I67" s="1201"/>
      <c r="J67" s="1202"/>
      <c r="K67" s="1176"/>
      <c r="L67" s="1185"/>
      <c r="M67" s="244"/>
      <c r="N67" s="244"/>
      <c r="O67" s="244"/>
      <c r="P67" s="244"/>
    </row>
    <row r="68" spans="1:19" ht="29.1" customHeight="1">
      <c r="A68" s="1407"/>
      <c r="B68" s="1670" t="s">
        <v>2245</v>
      </c>
      <c r="C68" s="485" t="s">
        <v>2246</v>
      </c>
      <c r="D68" s="225" t="s">
        <v>1447</v>
      </c>
      <c r="E68" s="10"/>
      <c r="F68" s="10"/>
      <c r="G68" s="84"/>
      <c r="H68" s="166">
        <v>2</v>
      </c>
      <c r="I68" s="1207" t="s">
        <v>647</v>
      </c>
      <c r="J68" s="334">
        <v>25.83</v>
      </c>
      <c r="K68" s="68">
        <f>J68*$K$2*((100-$K$1)/100)</f>
        <v>2324.6999999999998</v>
      </c>
      <c r="L68" s="708"/>
      <c r="M68" s="331"/>
      <c r="N68" s="331"/>
      <c r="O68" s="331"/>
      <c r="P68" s="331"/>
      <c r="R68" s="1209"/>
    </row>
    <row r="69" spans="1:19" ht="29" customHeight="1">
      <c r="A69" s="1408"/>
      <c r="B69" s="1671"/>
      <c r="C69" s="1203" t="s">
        <v>2247</v>
      </c>
      <c r="D69" s="1204" t="s">
        <v>1448</v>
      </c>
      <c r="E69" s="1205"/>
      <c r="F69" s="1205"/>
      <c r="G69" s="1192"/>
      <c r="H69" s="1193">
        <v>2</v>
      </c>
      <c r="I69" s="1208" t="s">
        <v>647</v>
      </c>
      <c r="J69" s="1206">
        <v>28.35</v>
      </c>
      <c r="K69" s="69">
        <f t="shared" ref="K69" si="3">J69*$K$2*((100-$K$1)/100)</f>
        <v>2551.5</v>
      </c>
      <c r="L69" s="1043"/>
      <c r="M69" s="331"/>
      <c r="N69" s="331"/>
      <c r="O69" s="331"/>
      <c r="P69" s="331"/>
      <c r="R69" s="1209"/>
    </row>
    <row r="70" spans="1:19" ht="29.1" customHeight="1" thickBot="1">
      <c r="A70" s="1409"/>
      <c r="B70" s="1672"/>
      <c r="C70" s="486"/>
      <c r="D70" s="226"/>
      <c r="E70" s="17"/>
      <c r="F70" s="17"/>
      <c r="G70" s="83"/>
      <c r="H70" s="168"/>
      <c r="I70" s="152"/>
      <c r="J70" s="335"/>
      <c r="K70" s="481"/>
      <c r="L70" s="230"/>
      <c r="M70" s="331"/>
      <c r="N70" s="331"/>
      <c r="O70" s="331"/>
      <c r="P70" s="331"/>
    </row>
    <row r="71" spans="1:19" ht="29.1" customHeight="1">
      <c r="A71" s="1643"/>
      <c r="B71" s="1674" t="s">
        <v>819</v>
      </c>
      <c r="C71" s="488" t="s">
        <v>893</v>
      </c>
      <c r="D71" s="326">
        <v>16</v>
      </c>
      <c r="E71" s="112" t="s">
        <v>1431</v>
      </c>
      <c r="F71" s="112">
        <v>64</v>
      </c>
      <c r="G71" s="85">
        <v>5.3999999999999998E-5</v>
      </c>
      <c r="H71" s="171">
        <v>10</v>
      </c>
      <c r="I71" s="194">
        <v>250</v>
      </c>
      <c r="J71" s="224">
        <v>3.67</v>
      </c>
      <c r="K71" s="113">
        <f>J71*$K$2*((100-$K$1)/100)</f>
        <v>330.3</v>
      </c>
      <c r="L71" s="705"/>
      <c r="M71" s="242">
        <v>3</v>
      </c>
      <c r="N71" s="242"/>
      <c r="O71" s="242"/>
      <c r="P71" s="242"/>
    </row>
    <row r="72" spans="1:19" ht="29.1" customHeight="1">
      <c r="A72" s="1643"/>
      <c r="B72" s="1674"/>
      <c r="C72" s="629" t="s">
        <v>1747</v>
      </c>
      <c r="D72" s="606">
        <v>16</v>
      </c>
      <c r="E72" s="630" t="s">
        <v>1431</v>
      </c>
      <c r="F72" s="631">
        <v>85</v>
      </c>
      <c r="G72" s="628"/>
      <c r="H72" s="612">
        <v>10</v>
      </c>
      <c r="I72" s="632" t="s">
        <v>659</v>
      </c>
      <c r="J72" s="224">
        <v>3.98</v>
      </c>
      <c r="K72" s="69">
        <f t="shared" ref="K72:K96" si="4">J72*$K$2*((100-$K$1)/100)</f>
        <v>358.2</v>
      </c>
      <c r="L72" s="231"/>
      <c r="M72" s="245"/>
      <c r="N72" s="245"/>
      <c r="O72" s="245"/>
      <c r="P72" s="245"/>
    </row>
    <row r="73" spans="1:19" ht="29.1" customHeight="1">
      <c r="A73" s="1643"/>
      <c r="B73" s="1674"/>
      <c r="C73" s="629" t="s">
        <v>1405</v>
      </c>
      <c r="D73" s="606">
        <v>20</v>
      </c>
      <c r="E73" s="630" t="s">
        <v>1431</v>
      </c>
      <c r="F73" s="630">
        <v>101</v>
      </c>
      <c r="G73" s="628">
        <v>9.0000000000000006E-5</v>
      </c>
      <c r="H73" s="612">
        <v>10</v>
      </c>
      <c r="I73" s="342">
        <v>150</v>
      </c>
      <c r="J73" s="224">
        <v>5.9</v>
      </c>
      <c r="K73" s="69">
        <f t="shared" si="4"/>
        <v>531</v>
      </c>
      <c r="L73" s="231"/>
      <c r="M73" s="245">
        <v>3</v>
      </c>
      <c r="N73" s="245"/>
      <c r="O73" s="245"/>
      <c r="P73" s="245"/>
    </row>
    <row r="74" spans="1:19" ht="29.1" customHeight="1">
      <c r="A74" s="1408"/>
      <c r="B74" s="1674"/>
      <c r="C74" s="232" t="s">
        <v>1406</v>
      </c>
      <c r="D74" s="221">
        <v>25</v>
      </c>
      <c r="E74" s="14" t="s">
        <v>1431</v>
      </c>
      <c r="F74" s="14">
        <v>176</v>
      </c>
      <c r="G74" s="82">
        <v>1.6899999999999999E-4</v>
      </c>
      <c r="H74" s="167">
        <v>5</v>
      </c>
      <c r="I74" s="151">
        <v>80</v>
      </c>
      <c r="J74" s="60">
        <v>9.56</v>
      </c>
      <c r="K74" s="69">
        <f t="shared" si="4"/>
        <v>860.40000000000009</v>
      </c>
      <c r="L74" s="229"/>
      <c r="M74" s="243"/>
      <c r="N74" s="243"/>
      <c r="O74" s="243"/>
      <c r="P74" s="243"/>
    </row>
    <row r="75" spans="1:19" ht="29.1" customHeight="1" thickBot="1">
      <c r="A75" s="1409"/>
      <c r="B75" s="1675"/>
      <c r="C75" s="486" t="s">
        <v>1407</v>
      </c>
      <c r="D75" s="226">
        <v>32</v>
      </c>
      <c r="E75" s="17" t="s">
        <v>1431</v>
      </c>
      <c r="F75" s="17">
        <v>307</v>
      </c>
      <c r="G75" s="82">
        <v>3.86E-4</v>
      </c>
      <c r="H75" s="168">
        <v>5</v>
      </c>
      <c r="I75" s="152">
        <v>35</v>
      </c>
      <c r="J75" s="73">
        <v>17.119</v>
      </c>
      <c r="K75" s="70">
        <f t="shared" si="4"/>
        <v>1540.71</v>
      </c>
      <c r="L75" s="230"/>
      <c r="M75" s="244"/>
      <c r="N75" s="244"/>
      <c r="O75" s="244"/>
      <c r="P75" s="244">
        <v>3</v>
      </c>
    </row>
    <row r="76" spans="1:19" ht="29.1" customHeight="1">
      <c r="A76" s="1407"/>
      <c r="B76" s="1535" t="s">
        <v>820</v>
      </c>
      <c r="C76" s="485" t="s">
        <v>946</v>
      </c>
      <c r="D76" s="225" t="s">
        <v>1446</v>
      </c>
      <c r="E76" s="10" t="s">
        <v>1431</v>
      </c>
      <c r="F76" s="10">
        <v>77</v>
      </c>
      <c r="G76" s="82">
        <v>9.0000000000000006E-5</v>
      </c>
      <c r="H76" s="166">
        <v>10</v>
      </c>
      <c r="I76" s="150">
        <v>150</v>
      </c>
      <c r="J76" s="61">
        <v>4.9399999999999995</v>
      </c>
      <c r="K76" s="68">
        <f t="shared" si="4"/>
        <v>444.59999999999997</v>
      </c>
      <c r="L76" s="228"/>
      <c r="M76" s="242">
        <v>2</v>
      </c>
      <c r="N76" s="242">
        <v>1</v>
      </c>
      <c r="O76" s="242"/>
      <c r="P76" s="242"/>
      <c r="S76" s="487"/>
    </row>
    <row r="77" spans="1:19" ht="29.1" customHeight="1">
      <c r="A77" s="1643"/>
      <c r="B77" s="1677"/>
      <c r="C77" s="488" t="s">
        <v>1408</v>
      </c>
      <c r="D77" s="326" t="s">
        <v>1447</v>
      </c>
      <c r="E77" s="112" t="s">
        <v>1431</v>
      </c>
      <c r="F77" s="112">
        <v>78</v>
      </c>
      <c r="G77" s="82">
        <v>9.0000000000000006E-5</v>
      </c>
      <c r="H77" s="171">
        <v>10</v>
      </c>
      <c r="I77" s="194">
        <v>150</v>
      </c>
      <c r="J77" s="224">
        <v>5.0540000000000003</v>
      </c>
      <c r="K77" s="69">
        <f t="shared" si="4"/>
        <v>454.86</v>
      </c>
      <c r="L77" s="231"/>
      <c r="M77" s="245"/>
      <c r="N77" s="245"/>
      <c r="O77" s="245"/>
      <c r="P77" s="245"/>
      <c r="S77" s="487"/>
    </row>
    <row r="78" spans="1:19" ht="29.1" customHeight="1">
      <c r="A78" s="1643"/>
      <c r="B78" s="1677"/>
      <c r="C78" s="488" t="s">
        <v>1409</v>
      </c>
      <c r="D78" s="326" t="s">
        <v>1448</v>
      </c>
      <c r="E78" s="112" t="s">
        <v>1431</v>
      </c>
      <c r="F78" s="112">
        <v>86</v>
      </c>
      <c r="G78" s="82">
        <v>9.0000000000000006E-5</v>
      </c>
      <c r="H78" s="171">
        <v>10</v>
      </c>
      <c r="I78" s="194">
        <v>150</v>
      </c>
      <c r="J78" s="224">
        <v>5.24</v>
      </c>
      <c r="K78" s="69">
        <f t="shared" si="4"/>
        <v>471.6</v>
      </c>
      <c r="L78" s="231"/>
      <c r="M78" s="245"/>
      <c r="N78" s="245"/>
      <c r="O78" s="245"/>
      <c r="P78" s="245"/>
      <c r="S78" s="487"/>
    </row>
    <row r="79" spans="1:19" ht="29.1" customHeight="1">
      <c r="A79" s="1643"/>
      <c r="B79" s="1677"/>
      <c r="C79" s="488" t="s">
        <v>1410</v>
      </c>
      <c r="D79" s="326" t="s">
        <v>1449</v>
      </c>
      <c r="E79" s="112" t="s">
        <v>1431</v>
      </c>
      <c r="F79" s="112">
        <v>92</v>
      </c>
      <c r="G79" s="82">
        <v>9.0000000000000006E-5</v>
      </c>
      <c r="H79" s="171">
        <v>10</v>
      </c>
      <c r="I79" s="194">
        <v>150</v>
      </c>
      <c r="J79" s="224">
        <v>5.6905000000000001</v>
      </c>
      <c r="K79" s="69">
        <f t="shared" si="4"/>
        <v>512.14499999999998</v>
      </c>
      <c r="L79" s="231"/>
      <c r="M79" s="245"/>
      <c r="N79" s="245"/>
      <c r="O79" s="245"/>
      <c r="P79" s="245"/>
      <c r="S79" s="487"/>
    </row>
    <row r="80" spans="1:19" ht="29.1" customHeight="1">
      <c r="A80" s="1643"/>
      <c r="B80" s="1677"/>
      <c r="C80" s="488" t="s">
        <v>1411</v>
      </c>
      <c r="D80" s="326" t="s">
        <v>1450</v>
      </c>
      <c r="E80" s="112" t="s">
        <v>1431</v>
      </c>
      <c r="F80" s="112">
        <v>121</v>
      </c>
      <c r="G80" s="82">
        <v>1.35E-4</v>
      </c>
      <c r="H80" s="171">
        <v>10</v>
      </c>
      <c r="I80" s="194">
        <v>100</v>
      </c>
      <c r="J80" s="224">
        <v>7.2009999999999996</v>
      </c>
      <c r="K80" s="69">
        <f t="shared" si="4"/>
        <v>648.08999999999992</v>
      </c>
      <c r="L80" s="231"/>
      <c r="M80" s="245"/>
      <c r="N80" s="245"/>
      <c r="O80" s="245"/>
      <c r="P80" s="245"/>
      <c r="S80" s="487"/>
    </row>
    <row r="81" spans="1:19" ht="29.1" customHeight="1">
      <c r="A81" s="1643"/>
      <c r="B81" s="1677"/>
      <c r="C81" s="232" t="s">
        <v>1412</v>
      </c>
      <c r="D81" s="221" t="s">
        <v>1451</v>
      </c>
      <c r="E81" s="112" t="s">
        <v>1431</v>
      </c>
      <c r="F81" s="112">
        <v>128</v>
      </c>
      <c r="G81" s="82">
        <v>1.35E-4</v>
      </c>
      <c r="H81" s="171">
        <v>10</v>
      </c>
      <c r="I81" s="194">
        <v>100</v>
      </c>
      <c r="J81" s="224">
        <v>7.8</v>
      </c>
      <c r="K81" s="69">
        <f t="shared" si="4"/>
        <v>702</v>
      </c>
      <c r="L81" s="231"/>
      <c r="M81" s="245">
        <v>2</v>
      </c>
      <c r="N81" s="245">
        <v>1</v>
      </c>
      <c r="O81" s="245"/>
      <c r="P81" s="245"/>
      <c r="S81" s="487"/>
    </row>
    <row r="82" spans="1:19" ht="29.1" customHeight="1">
      <c r="A82" s="1643"/>
      <c r="B82" s="1677"/>
      <c r="C82" s="232" t="s">
        <v>1413</v>
      </c>
      <c r="D82" s="221" t="s">
        <v>1452</v>
      </c>
      <c r="E82" s="112" t="s">
        <v>1431</v>
      </c>
      <c r="F82" s="112">
        <v>103.5</v>
      </c>
      <c r="G82" s="82">
        <v>1.35E-4</v>
      </c>
      <c r="H82" s="171">
        <v>10</v>
      </c>
      <c r="I82" s="194">
        <v>100</v>
      </c>
      <c r="J82" s="224">
        <v>6.3</v>
      </c>
      <c r="K82" s="69">
        <f t="shared" si="4"/>
        <v>567</v>
      </c>
      <c r="L82" s="231"/>
      <c r="M82" s="245">
        <v>1</v>
      </c>
      <c r="N82" s="245">
        <v>2</v>
      </c>
      <c r="O82" s="245"/>
      <c r="P82" s="245"/>
      <c r="S82" s="487"/>
    </row>
    <row r="83" spans="1:19" ht="29.1" customHeight="1">
      <c r="A83" s="1643"/>
      <c r="B83" s="1677"/>
      <c r="C83" s="232" t="s">
        <v>906</v>
      </c>
      <c r="D83" s="221" t="s">
        <v>1453</v>
      </c>
      <c r="E83" s="112" t="s">
        <v>1431</v>
      </c>
      <c r="F83" s="112">
        <v>113</v>
      </c>
      <c r="G83" s="82">
        <v>1.35E-4</v>
      </c>
      <c r="H83" s="171">
        <v>10</v>
      </c>
      <c r="I83" s="194">
        <v>100</v>
      </c>
      <c r="J83" s="224">
        <v>7.15</v>
      </c>
      <c r="K83" s="69">
        <f t="shared" si="4"/>
        <v>643.5</v>
      </c>
      <c r="L83" s="231"/>
      <c r="M83" s="245">
        <v>1</v>
      </c>
      <c r="N83" s="245">
        <v>2</v>
      </c>
      <c r="O83" s="245"/>
      <c r="P83" s="245"/>
      <c r="S83" s="487"/>
    </row>
    <row r="84" spans="1:19" ht="29.1" customHeight="1">
      <c r="A84" s="1643"/>
      <c r="B84" s="1677"/>
      <c r="C84" s="232" t="s">
        <v>1414</v>
      </c>
      <c r="D84" s="221" t="s">
        <v>1454</v>
      </c>
      <c r="E84" s="112" t="s">
        <v>1431</v>
      </c>
      <c r="F84" s="112">
        <v>132</v>
      </c>
      <c r="G84" s="82">
        <v>1.35E-4</v>
      </c>
      <c r="H84" s="171">
        <v>10</v>
      </c>
      <c r="I84" s="194">
        <v>100</v>
      </c>
      <c r="J84" s="224">
        <v>8.0939999999999994</v>
      </c>
      <c r="K84" s="69">
        <f t="shared" si="4"/>
        <v>728.45999999999992</v>
      </c>
      <c r="L84" s="231"/>
      <c r="M84" s="245">
        <v>1</v>
      </c>
      <c r="N84" s="245">
        <v>1</v>
      </c>
      <c r="O84" s="245">
        <v>1</v>
      </c>
      <c r="P84" s="245"/>
      <c r="S84" s="487"/>
    </row>
    <row r="85" spans="1:19" ht="29.1" customHeight="1">
      <c r="A85" s="1643"/>
      <c r="B85" s="1677"/>
      <c r="C85" s="232" t="s">
        <v>1415</v>
      </c>
      <c r="D85" s="221" t="s">
        <v>1455</v>
      </c>
      <c r="E85" s="112" t="s">
        <v>1431</v>
      </c>
      <c r="F85" s="112">
        <v>118</v>
      </c>
      <c r="G85" s="82">
        <v>1.35E-4</v>
      </c>
      <c r="H85" s="171">
        <v>10</v>
      </c>
      <c r="I85" s="194">
        <v>100</v>
      </c>
      <c r="J85" s="224">
        <v>7.1724999999999994</v>
      </c>
      <c r="K85" s="69">
        <f t="shared" si="4"/>
        <v>645.52499999999998</v>
      </c>
      <c r="L85" s="231"/>
      <c r="M85" s="245">
        <v>2</v>
      </c>
      <c r="N85" s="245"/>
      <c r="O85" s="245">
        <v>1</v>
      </c>
      <c r="P85" s="245"/>
      <c r="S85" s="487"/>
    </row>
    <row r="86" spans="1:19" ht="29.1" customHeight="1">
      <c r="A86" s="1643"/>
      <c r="B86" s="1677"/>
      <c r="C86" s="232" t="s">
        <v>1416</v>
      </c>
      <c r="D86" s="221" t="s">
        <v>1456</v>
      </c>
      <c r="E86" s="112" t="s">
        <v>1431</v>
      </c>
      <c r="F86" s="112">
        <v>128</v>
      </c>
      <c r="G86" s="82">
        <v>1.35E-4</v>
      </c>
      <c r="H86" s="171">
        <v>10</v>
      </c>
      <c r="I86" s="194">
        <v>100</v>
      </c>
      <c r="J86" s="224">
        <v>7.4859999999999998</v>
      </c>
      <c r="K86" s="69">
        <f t="shared" si="4"/>
        <v>673.74</v>
      </c>
      <c r="L86" s="231"/>
      <c r="M86" s="245">
        <v>1</v>
      </c>
      <c r="N86" s="245">
        <v>1</v>
      </c>
      <c r="O86" s="245">
        <v>1</v>
      </c>
      <c r="P86" s="245"/>
      <c r="S86" s="487"/>
    </row>
    <row r="87" spans="1:19" ht="29.1" customHeight="1">
      <c r="A87" s="1643"/>
      <c r="B87" s="1677"/>
      <c r="C87" s="232" t="s">
        <v>1665</v>
      </c>
      <c r="D87" s="221" t="s">
        <v>1664</v>
      </c>
      <c r="E87" s="112" t="s">
        <v>1431</v>
      </c>
      <c r="F87" s="112">
        <v>148</v>
      </c>
      <c r="G87" s="82"/>
      <c r="H87" s="171">
        <v>10</v>
      </c>
      <c r="I87" s="594" t="s">
        <v>638</v>
      </c>
      <c r="J87" s="224">
        <v>8.5</v>
      </c>
      <c r="K87" s="69">
        <f t="shared" si="4"/>
        <v>765</v>
      </c>
      <c r="L87" s="231"/>
      <c r="M87" s="245"/>
      <c r="N87" s="245"/>
      <c r="O87" s="245"/>
      <c r="P87" s="245"/>
      <c r="S87" s="487"/>
    </row>
    <row r="88" spans="1:19" ht="29.1" customHeight="1">
      <c r="A88" s="1643"/>
      <c r="B88" s="1677"/>
      <c r="C88" s="232" t="s">
        <v>1417</v>
      </c>
      <c r="D88" s="221" t="s">
        <v>1457</v>
      </c>
      <c r="E88" s="112" t="s">
        <v>1431</v>
      </c>
      <c r="F88" s="112">
        <v>146</v>
      </c>
      <c r="G88" s="82">
        <v>1.35E-4</v>
      </c>
      <c r="H88" s="171">
        <v>10</v>
      </c>
      <c r="I88" s="194">
        <v>100</v>
      </c>
      <c r="J88" s="224">
        <v>7.7519999999999998</v>
      </c>
      <c r="K88" s="69">
        <f t="shared" si="4"/>
        <v>697.68</v>
      </c>
      <c r="L88" s="231"/>
      <c r="M88" s="245">
        <v>1</v>
      </c>
      <c r="N88" s="245">
        <v>1</v>
      </c>
      <c r="O88" s="245">
        <v>1</v>
      </c>
      <c r="P88" s="245"/>
      <c r="S88" s="487"/>
    </row>
    <row r="89" spans="1:19" ht="29.1" customHeight="1">
      <c r="A89" s="1408"/>
      <c r="B89" s="1677"/>
      <c r="C89" s="232" t="s">
        <v>1418</v>
      </c>
      <c r="D89" s="221" t="s">
        <v>1458</v>
      </c>
      <c r="E89" s="14" t="s">
        <v>1431</v>
      </c>
      <c r="F89" s="14">
        <v>155</v>
      </c>
      <c r="G89" s="82">
        <v>1.35E-4</v>
      </c>
      <c r="H89" s="167">
        <v>10</v>
      </c>
      <c r="I89" s="151">
        <v>100</v>
      </c>
      <c r="J89" s="60">
        <v>8.8445</v>
      </c>
      <c r="K89" s="69">
        <f t="shared" si="4"/>
        <v>796.005</v>
      </c>
      <c r="L89" s="229"/>
      <c r="M89" s="243"/>
      <c r="N89" s="243">
        <v>1</v>
      </c>
      <c r="O89" s="243">
        <v>2</v>
      </c>
      <c r="P89" s="243"/>
      <c r="S89" s="487"/>
    </row>
    <row r="90" spans="1:19" ht="29.1" customHeight="1">
      <c r="A90" s="1408"/>
      <c r="B90" s="1677"/>
      <c r="C90" s="232" t="s">
        <v>1241</v>
      </c>
      <c r="D90" s="221" t="s">
        <v>1469</v>
      </c>
      <c r="E90" s="14" t="s">
        <v>1431</v>
      </c>
      <c r="F90" s="14">
        <v>276</v>
      </c>
      <c r="G90" s="82">
        <v>2.7E-4</v>
      </c>
      <c r="H90" s="167">
        <v>5</v>
      </c>
      <c r="I90" s="151">
        <v>50</v>
      </c>
      <c r="J90" s="60">
        <v>14.35</v>
      </c>
      <c r="K90" s="69">
        <f t="shared" si="4"/>
        <v>1291.5</v>
      </c>
      <c r="L90" s="229"/>
      <c r="M90" s="243">
        <v>1</v>
      </c>
      <c r="N90" s="243"/>
      <c r="O90" s="243">
        <v>2</v>
      </c>
      <c r="P90" s="243"/>
      <c r="S90" s="487"/>
    </row>
    <row r="91" spans="1:19" ht="29.1" customHeight="1">
      <c r="A91" s="1408"/>
      <c r="B91" s="1677"/>
      <c r="C91" s="232" t="s">
        <v>821</v>
      </c>
      <c r="D91" s="221" t="s">
        <v>1459</v>
      </c>
      <c r="E91" s="14" t="s">
        <v>1431</v>
      </c>
      <c r="F91" s="14">
        <v>262</v>
      </c>
      <c r="G91" s="82">
        <v>2.34E-4</v>
      </c>
      <c r="H91" s="167">
        <v>5</v>
      </c>
      <c r="I91" s="151">
        <v>40</v>
      </c>
      <c r="J91" s="60">
        <v>11.308</v>
      </c>
      <c r="K91" s="69">
        <f t="shared" si="4"/>
        <v>1017.72</v>
      </c>
      <c r="L91" s="229"/>
      <c r="M91" s="243"/>
      <c r="N91" s="243">
        <v>1</v>
      </c>
      <c r="O91" s="243">
        <v>2</v>
      </c>
      <c r="P91" s="243"/>
      <c r="S91" s="487"/>
    </row>
    <row r="92" spans="1:19" ht="29.1" customHeight="1">
      <c r="A92" s="1408"/>
      <c r="B92" s="1677"/>
      <c r="C92" s="232" t="s">
        <v>1419</v>
      </c>
      <c r="D92" s="221" t="s">
        <v>1459</v>
      </c>
      <c r="E92" s="14" t="s">
        <v>1431</v>
      </c>
      <c r="F92" s="14">
        <v>208</v>
      </c>
      <c r="G92" s="82">
        <v>3.3799999999999998E-4</v>
      </c>
      <c r="H92" s="167">
        <v>5</v>
      </c>
      <c r="I92" s="151">
        <v>40</v>
      </c>
      <c r="J92" s="60">
        <v>13.071999999999999</v>
      </c>
      <c r="K92" s="69">
        <f t="shared" si="4"/>
        <v>1176.48</v>
      </c>
      <c r="L92" s="229"/>
      <c r="M92" s="243">
        <v>1</v>
      </c>
      <c r="N92" s="243"/>
      <c r="O92" s="243"/>
      <c r="P92" s="243">
        <v>2</v>
      </c>
      <c r="S92" s="487"/>
    </row>
    <row r="93" spans="1:19" ht="29.1" customHeight="1">
      <c r="A93" s="1627"/>
      <c r="B93" s="1677"/>
      <c r="C93" s="232" t="s">
        <v>876</v>
      </c>
      <c r="D93" s="250" t="s">
        <v>1460</v>
      </c>
      <c r="E93" s="114" t="s">
        <v>1431</v>
      </c>
      <c r="F93" s="114">
        <v>193</v>
      </c>
      <c r="G93" s="82">
        <v>2.7E-4</v>
      </c>
      <c r="H93" s="169">
        <v>5</v>
      </c>
      <c r="I93" s="153">
        <v>50</v>
      </c>
      <c r="J93" s="251">
        <v>12.701499999999999</v>
      </c>
      <c r="K93" s="69">
        <f t="shared" si="4"/>
        <v>1143.135</v>
      </c>
      <c r="L93" s="252"/>
      <c r="M93" s="253"/>
      <c r="N93" s="253">
        <v>1</v>
      </c>
      <c r="O93" s="253">
        <v>1</v>
      </c>
      <c r="P93" s="253">
        <v>1</v>
      </c>
      <c r="S93" s="487"/>
    </row>
    <row r="94" spans="1:19" ht="29.1" customHeight="1">
      <c r="A94" s="1627"/>
      <c r="B94" s="1677"/>
      <c r="C94" s="232" t="s">
        <v>1420</v>
      </c>
      <c r="D94" s="250" t="s">
        <v>1461</v>
      </c>
      <c r="E94" s="114" t="s">
        <v>1431</v>
      </c>
      <c r="F94" s="14">
        <v>225</v>
      </c>
      <c r="G94" s="82">
        <v>3.3799999999999998E-4</v>
      </c>
      <c r="H94" s="167">
        <v>5</v>
      </c>
      <c r="I94" s="151">
        <v>40</v>
      </c>
      <c r="J94" s="15">
        <v>12.824999999999999</v>
      </c>
      <c r="K94" s="69">
        <f t="shared" si="4"/>
        <v>1154.25</v>
      </c>
      <c r="L94" s="252"/>
      <c r="M94" s="253"/>
      <c r="N94" s="253">
        <v>1</v>
      </c>
      <c r="O94" s="253"/>
      <c r="P94" s="253">
        <v>2</v>
      </c>
      <c r="S94" s="487"/>
    </row>
    <row r="95" spans="1:19" ht="29.1" customHeight="1">
      <c r="A95" s="1627"/>
      <c r="B95" s="1677"/>
      <c r="C95" s="232" t="s">
        <v>879</v>
      </c>
      <c r="D95" s="250" t="s">
        <v>1462</v>
      </c>
      <c r="E95" s="114" t="s">
        <v>1431</v>
      </c>
      <c r="F95" s="14">
        <v>222</v>
      </c>
      <c r="G95" s="82">
        <v>2.7E-4</v>
      </c>
      <c r="H95" s="167">
        <v>5</v>
      </c>
      <c r="I95" s="151">
        <v>50</v>
      </c>
      <c r="J95" s="15">
        <v>13.974500000000001</v>
      </c>
      <c r="K95" s="69">
        <f t="shared" si="4"/>
        <v>1257.7050000000002</v>
      </c>
      <c r="L95" s="252"/>
      <c r="M95" s="253"/>
      <c r="N95" s="253"/>
      <c r="O95" s="253">
        <v>2</v>
      </c>
      <c r="P95" s="253">
        <v>1</v>
      </c>
      <c r="S95" s="487"/>
    </row>
    <row r="96" spans="1:19" ht="29.1" customHeight="1" thickBot="1">
      <c r="A96" s="1627"/>
      <c r="B96" s="1677"/>
      <c r="C96" s="232" t="s">
        <v>1242</v>
      </c>
      <c r="D96" s="250" t="s">
        <v>1463</v>
      </c>
      <c r="E96" s="114" t="s">
        <v>1431</v>
      </c>
      <c r="F96" s="14">
        <v>255</v>
      </c>
      <c r="G96" s="82">
        <v>3.3799999999999998E-4</v>
      </c>
      <c r="H96" s="167">
        <v>5</v>
      </c>
      <c r="I96" s="151">
        <v>40</v>
      </c>
      <c r="J96" s="15">
        <v>14.003</v>
      </c>
      <c r="K96" s="69">
        <f t="shared" si="4"/>
        <v>1260.27</v>
      </c>
      <c r="L96" s="252"/>
      <c r="M96" s="253"/>
      <c r="N96" s="253"/>
      <c r="O96" s="253">
        <v>2</v>
      </c>
      <c r="P96" s="253">
        <v>1</v>
      </c>
      <c r="S96" s="487"/>
    </row>
    <row r="97" spans="1:19" ht="29.1" customHeight="1">
      <c r="A97" s="1407"/>
      <c r="B97" s="1673" t="s">
        <v>822</v>
      </c>
      <c r="C97" s="485" t="s">
        <v>1421</v>
      </c>
      <c r="D97" s="225" t="s">
        <v>1468</v>
      </c>
      <c r="E97" s="10" t="s">
        <v>1431</v>
      </c>
      <c r="F97" s="10">
        <v>120</v>
      </c>
      <c r="G97" s="82">
        <v>9.0000000000000006E-5</v>
      </c>
      <c r="H97" s="166">
        <v>10</v>
      </c>
      <c r="I97" s="150">
        <v>150</v>
      </c>
      <c r="J97" s="61">
        <v>4.9020000000000001</v>
      </c>
      <c r="K97" s="68">
        <f t="shared" ref="K97:K110" si="5">J97*$K$2*((100-$K$1)/100)</f>
        <v>441.18</v>
      </c>
      <c r="L97" s="228"/>
      <c r="M97" s="242">
        <v>2</v>
      </c>
      <c r="N97" s="242"/>
      <c r="O97" s="242"/>
      <c r="P97" s="242"/>
      <c r="S97" s="487"/>
    </row>
    <row r="98" spans="1:19" ht="29.1" customHeight="1">
      <c r="A98" s="1643"/>
      <c r="B98" s="1674"/>
      <c r="C98" s="488" t="s">
        <v>1422</v>
      </c>
      <c r="D98" s="326" t="s">
        <v>1470</v>
      </c>
      <c r="E98" s="112" t="s">
        <v>1431</v>
      </c>
      <c r="F98" s="112">
        <v>150</v>
      </c>
      <c r="G98" s="82">
        <v>1.13E-4</v>
      </c>
      <c r="H98" s="171">
        <v>10</v>
      </c>
      <c r="I98" s="194">
        <v>120</v>
      </c>
      <c r="J98" s="224">
        <v>6.1749999999999998</v>
      </c>
      <c r="K98" s="69">
        <f t="shared" si="5"/>
        <v>555.75</v>
      </c>
      <c r="L98" s="231"/>
      <c r="M98" s="245"/>
      <c r="N98" s="245"/>
      <c r="O98" s="245"/>
      <c r="P98" s="245"/>
      <c r="S98" s="487"/>
    </row>
    <row r="99" spans="1:19" ht="29.1" customHeight="1" thickBot="1">
      <c r="A99" s="1409"/>
      <c r="B99" s="1675"/>
      <c r="C99" s="486" t="s">
        <v>1423</v>
      </c>
      <c r="D99" s="226" t="s">
        <v>1471</v>
      </c>
      <c r="E99" s="17" t="s">
        <v>1431</v>
      </c>
      <c r="F99" s="17">
        <v>204</v>
      </c>
      <c r="G99" s="82">
        <v>1.6899999999999999E-4</v>
      </c>
      <c r="H99" s="168">
        <v>10</v>
      </c>
      <c r="I99" s="152">
        <v>80</v>
      </c>
      <c r="J99" s="73">
        <v>8.9046000000000003</v>
      </c>
      <c r="K99" s="70">
        <f t="shared" si="5"/>
        <v>801.41399999999999</v>
      </c>
      <c r="L99" s="230"/>
      <c r="M99" s="244"/>
      <c r="N99" s="244"/>
      <c r="O99" s="244">
        <v>2</v>
      </c>
      <c r="P99" s="244"/>
      <c r="S99" s="487"/>
    </row>
    <row r="100" spans="1:19" ht="29.1" customHeight="1">
      <c r="A100" s="1407"/>
      <c r="B100" s="1673" t="s">
        <v>823</v>
      </c>
      <c r="C100" s="493" t="s">
        <v>894</v>
      </c>
      <c r="D100" s="225" t="s">
        <v>1465</v>
      </c>
      <c r="E100" s="10" t="s">
        <v>1431</v>
      </c>
      <c r="F100" s="10">
        <v>53</v>
      </c>
      <c r="G100" s="82">
        <v>3.4E-5</v>
      </c>
      <c r="H100" s="166">
        <v>10</v>
      </c>
      <c r="I100" s="150">
        <v>400</v>
      </c>
      <c r="J100" s="61">
        <v>3.0209999999999999</v>
      </c>
      <c r="K100" s="68">
        <f t="shared" si="5"/>
        <v>271.89</v>
      </c>
      <c r="L100" s="228"/>
      <c r="M100" s="242">
        <v>1</v>
      </c>
      <c r="N100" s="242"/>
      <c r="O100" s="242"/>
      <c r="P100" s="242"/>
      <c r="S100" s="487"/>
    </row>
    <row r="101" spans="1:19" ht="29.1" customHeight="1">
      <c r="A101" s="1643"/>
      <c r="B101" s="1674"/>
      <c r="C101" s="232" t="s">
        <v>1424</v>
      </c>
      <c r="D101" s="221" t="s">
        <v>1432</v>
      </c>
      <c r="E101" s="112" t="s">
        <v>1431</v>
      </c>
      <c r="F101" s="112">
        <v>68</v>
      </c>
      <c r="G101" s="82">
        <v>3.8999999999999999E-5</v>
      </c>
      <c r="H101" s="171">
        <v>10</v>
      </c>
      <c r="I101" s="194">
        <v>350</v>
      </c>
      <c r="J101" s="224">
        <v>3.9240000000000004</v>
      </c>
      <c r="K101" s="69">
        <f t="shared" si="5"/>
        <v>353.16</v>
      </c>
      <c r="L101" s="231"/>
      <c r="M101" s="245">
        <v>1</v>
      </c>
      <c r="N101" s="245"/>
      <c r="O101" s="245"/>
      <c r="P101" s="245"/>
      <c r="S101" s="487"/>
    </row>
    <row r="102" spans="1:19" ht="29.1" customHeight="1">
      <c r="A102" s="1408"/>
      <c r="B102" s="1674"/>
      <c r="C102" s="232" t="s">
        <v>1425</v>
      </c>
      <c r="D102" s="221" t="s">
        <v>1444</v>
      </c>
      <c r="E102" s="14" t="s">
        <v>1431</v>
      </c>
      <c r="F102" s="14">
        <v>59</v>
      </c>
      <c r="G102" s="82">
        <v>3.8999999999999999E-5</v>
      </c>
      <c r="H102" s="167">
        <v>10</v>
      </c>
      <c r="I102" s="151">
        <v>350</v>
      </c>
      <c r="J102" s="60">
        <v>3.7080000000000002</v>
      </c>
      <c r="K102" s="69">
        <f t="shared" si="5"/>
        <v>333.72</v>
      </c>
      <c r="L102" s="229"/>
      <c r="M102" s="243"/>
      <c r="N102" s="243">
        <v>1</v>
      </c>
      <c r="O102" s="243"/>
      <c r="P102" s="243"/>
    </row>
    <row r="103" spans="1:19" ht="29.1" customHeight="1">
      <c r="A103" s="1408"/>
      <c r="B103" s="1674"/>
      <c r="C103" s="232" t="s">
        <v>1426</v>
      </c>
      <c r="D103" s="221" t="s">
        <v>1466</v>
      </c>
      <c r="E103" s="14" t="s">
        <v>1431</v>
      </c>
      <c r="F103" s="14">
        <v>80</v>
      </c>
      <c r="G103" s="82">
        <v>4.5000000000000003E-5</v>
      </c>
      <c r="H103" s="167">
        <v>10</v>
      </c>
      <c r="I103" s="151">
        <v>300</v>
      </c>
      <c r="J103" s="60">
        <v>4.0949999999999998</v>
      </c>
      <c r="K103" s="69">
        <f>J103*$K$2*((100-$K$1)/100)</f>
        <v>368.54999999999995</v>
      </c>
      <c r="L103" s="229"/>
      <c r="M103" s="243"/>
      <c r="N103" s="243">
        <v>1</v>
      </c>
      <c r="O103" s="243"/>
      <c r="P103" s="243"/>
    </row>
    <row r="104" spans="1:19" ht="29.1" customHeight="1">
      <c r="A104" s="1408"/>
      <c r="B104" s="1674"/>
      <c r="C104" s="232" t="s">
        <v>871</v>
      </c>
      <c r="D104" s="221" t="s">
        <v>1445</v>
      </c>
      <c r="E104" s="14" t="s">
        <v>1431</v>
      </c>
      <c r="F104" s="14">
        <v>128.5</v>
      </c>
      <c r="G104" s="82">
        <v>9.0000000000000006E-5</v>
      </c>
      <c r="H104" s="167">
        <v>10</v>
      </c>
      <c r="I104" s="151">
        <v>150</v>
      </c>
      <c r="J104" s="60">
        <v>6.5564999999999998</v>
      </c>
      <c r="K104" s="69">
        <f>J104*$K$2*((100-$K$1)/100)</f>
        <v>590.08500000000004</v>
      </c>
      <c r="L104" s="229"/>
      <c r="M104" s="243"/>
      <c r="N104" s="243"/>
      <c r="O104" s="243">
        <v>1</v>
      </c>
      <c r="P104" s="243"/>
    </row>
    <row r="105" spans="1:19" ht="29.1" customHeight="1">
      <c r="A105" s="1408"/>
      <c r="B105" s="1674"/>
      <c r="C105" s="232" t="s">
        <v>895</v>
      </c>
      <c r="D105" s="221" t="s">
        <v>1467</v>
      </c>
      <c r="E105" s="14" t="s">
        <v>1431</v>
      </c>
      <c r="F105" s="14">
        <v>100</v>
      </c>
      <c r="G105" s="82">
        <v>5.3999999999999998E-5</v>
      </c>
      <c r="H105" s="167">
        <v>10</v>
      </c>
      <c r="I105" s="151">
        <v>250</v>
      </c>
      <c r="J105" s="60">
        <v>5.2560000000000002</v>
      </c>
      <c r="K105" s="69">
        <f t="shared" si="5"/>
        <v>473.04</v>
      </c>
      <c r="L105" s="229"/>
      <c r="M105" s="243"/>
      <c r="N105" s="243"/>
      <c r="O105" s="243">
        <v>1</v>
      </c>
      <c r="P105" s="243"/>
    </row>
    <row r="106" spans="1:19" ht="29.1" customHeight="1" thickBot="1">
      <c r="A106" s="1627"/>
      <c r="B106" s="1674"/>
      <c r="C106" s="489" t="s">
        <v>872</v>
      </c>
      <c r="D106" s="250" t="s">
        <v>1439</v>
      </c>
      <c r="E106" s="114" t="s">
        <v>1431</v>
      </c>
      <c r="F106" s="114">
        <v>165</v>
      </c>
      <c r="G106" s="82">
        <v>1.35E-4</v>
      </c>
      <c r="H106" s="169">
        <v>10</v>
      </c>
      <c r="I106" s="153">
        <v>100</v>
      </c>
      <c r="J106" s="251">
        <v>9.9700000000000006</v>
      </c>
      <c r="K106" s="111">
        <f t="shared" si="5"/>
        <v>897.30000000000007</v>
      </c>
      <c r="L106" s="252"/>
      <c r="M106" s="244"/>
      <c r="N106" s="244"/>
      <c r="O106" s="244"/>
      <c r="P106" s="244">
        <v>1</v>
      </c>
    </row>
    <row r="107" spans="1:19" ht="29.1" customHeight="1">
      <c r="A107" s="323"/>
      <c r="B107" s="1678" t="s">
        <v>1259</v>
      </c>
      <c r="C107" s="485" t="s">
        <v>1260</v>
      </c>
      <c r="D107" s="225" t="s">
        <v>1432</v>
      </c>
      <c r="E107" s="10" t="s">
        <v>1431</v>
      </c>
      <c r="F107" s="10">
        <v>42.5</v>
      </c>
      <c r="G107" s="85"/>
      <c r="H107" s="166">
        <v>10</v>
      </c>
      <c r="I107" s="343">
        <v>350</v>
      </c>
      <c r="J107" s="338">
        <v>4.1399999999999997</v>
      </c>
      <c r="K107" s="339">
        <f t="shared" si="5"/>
        <v>372.59999999999997</v>
      </c>
      <c r="L107" s="340"/>
      <c r="M107" s="331">
        <v>1</v>
      </c>
      <c r="N107" s="331"/>
      <c r="O107" s="331"/>
      <c r="P107" s="331"/>
    </row>
    <row r="108" spans="1:19" ht="29.1" customHeight="1">
      <c r="A108" s="324"/>
      <c r="B108" s="1679"/>
      <c r="C108" s="232"/>
      <c r="D108" s="221"/>
      <c r="E108" s="14"/>
      <c r="F108" s="14">
        <v>0</v>
      </c>
      <c r="G108" s="82"/>
      <c r="H108" s="167"/>
      <c r="I108" s="151"/>
      <c r="J108" s="332"/>
      <c r="K108" s="333"/>
      <c r="L108" s="229"/>
      <c r="M108" s="331"/>
      <c r="N108" s="331"/>
      <c r="O108" s="331"/>
      <c r="P108" s="331"/>
    </row>
    <row r="109" spans="1:19" ht="29.1" customHeight="1" thickBot="1">
      <c r="A109" s="325"/>
      <c r="B109" s="1680"/>
      <c r="C109" s="486"/>
      <c r="D109" s="226"/>
      <c r="E109" s="17"/>
      <c r="F109" s="17">
        <v>0</v>
      </c>
      <c r="G109" s="110"/>
      <c r="H109" s="168"/>
      <c r="I109" s="152"/>
      <c r="J109" s="341"/>
      <c r="K109" s="217"/>
      <c r="L109" s="247"/>
      <c r="M109" s="331"/>
      <c r="N109" s="331"/>
      <c r="O109" s="331"/>
      <c r="P109" s="331"/>
    </row>
    <row r="110" spans="1:19" ht="29.1" customHeight="1">
      <c r="A110" s="1643"/>
      <c r="B110" s="1674" t="s">
        <v>826</v>
      </c>
      <c r="C110" s="488" t="s">
        <v>824</v>
      </c>
      <c r="D110" s="326" t="s">
        <v>729</v>
      </c>
      <c r="E110" s="112" t="s">
        <v>1429</v>
      </c>
      <c r="F110" s="112">
        <v>48.5</v>
      </c>
      <c r="G110" s="82">
        <v>9.2999999999999997E-5</v>
      </c>
      <c r="H110" s="171">
        <v>2</v>
      </c>
      <c r="I110" s="194" t="s">
        <v>659</v>
      </c>
      <c r="J110" s="224">
        <v>2.0097</v>
      </c>
      <c r="K110" s="113">
        <f t="shared" si="5"/>
        <v>180.87299999999999</v>
      </c>
      <c r="L110" s="231"/>
      <c r="M110" s="242"/>
      <c r="N110" s="242"/>
      <c r="O110" s="242"/>
      <c r="P110" s="242"/>
    </row>
    <row r="111" spans="1:19" ht="29.1" customHeight="1">
      <c r="A111" s="1408"/>
      <c r="B111" s="1674"/>
      <c r="C111" s="232"/>
      <c r="D111" s="221"/>
      <c r="E111" s="14"/>
      <c r="F111" s="14">
        <v>0</v>
      </c>
      <c r="G111" s="82"/>
      <c r="H111" s="167"/>
      <c r="I111" s="151"/>
      <c r="J111" s="60"/>
      <c r="K111" s="69"/>
      <c r="L111" s="229"/>
      <c r="M111" s="243"/>
      <c r="N111" s="243"/>
      <c r="O111" s="243"/>
      <c r="P111" s="243"/>
    </row>
    <row r="112" spans="1:19" ht="29.1" customHeight="1" thickBot="1">
      <c r="A112" s="1409"/>
      <c r="B112" s="1675"/>
      <c r="C112" s="486"/>
      <c r="D112" s="226"/>
      <c r="E112" s="17"/>
      <c r="F112" s="17">
        <v>0</v>
      </c>
      <c r="G112" s="82"/>
      <c r="H112" s="168"/>
      <c r="I112" s="152"/>
      <c r="J112" s="73"/>
      <c r="K112" s="70"/>
      <c r="L112" s="230"/>
      <c r="M112" s="244"/>
      <c r="N112" s="244"/>
      <c r="O112" s="244"/>
      <c r="P112" s="244"/>
    </row>
    <row r="113" spans="1:16" ht="29.1" customHeight="1">
      <c r="A113" s="1407"/>
      <c r="B113" s="1673" t="s">
        <v>827</v>
      </c>
      <c r="C113" s="485" t="s">
        <v>878</v>
      </c>
      <c r="D113" s="227" t="s">
        <v>1472</v>
      </c>
      <c r="E113" s="10" t="s">
        <v>1431</v>
      </c>
      <c r="F113" s="10">
        <v>442</v>
      </c>
      <c r="G113" s="82">
        <v>1.4599999999999999E-3</v>
      </c>
      <c r="H113" s="166">
        <v>15</v>
      </c>
      <c r="I113" s="150">
        <v>75</v>
      </c>
      <c r="J113" s="61">
        <v>32.33</v>
      </c>
      <c r="K113" s="68">
        <f>J113*$K$2*((100-$K$1)/100)</f>
        <v>2909.7</v>
      </c>
      <c r="L113" s="228"/>
      <c r="M113" s="242">
        <v>1</v>
      </c>
      <c r="N113" s="242"/>
      <c r="O113" s="242"/>
      <c r="P113" s="242"/>
    </row>
    <row r="114" spans="1:16" ht="29.1" customHeight="1">
      <c r="A114" s="1643"/>
      <c r="B114" s="1674"/>
      <c r="C114" s="488" t="s">
        <v>1427</v>
      </c>
      <c r="D114" s="254" t="s">
        <v>1473</v>
      </c>
      <c r="E114" s="112" t="s">
        <v>1431</v>
      </c>
      <c r="F114" s="112">
        <v>163</v>
      </c>
      <c r="G114" s="82">
        <v>5.9400000000000002E-4</v>
      </c>
      <c r="H114" s="171">
        <v>10</v>
      </c>
      <c r="I114" s="194">
        <v>50</v>
      </c>
      <c r="J114" s="224">
        <v>10.1904</v>
      </c>
      <c r="K114" s="69">
        <f>J114*$K$2*((100-$K$1)/100)</f>
        <v>917.13600000000008</v>
      </c>
      <c r="L114" s="231"/>
      <c r="M114" s="245">
        <v>1</v>
      </c>
      <c r="N114" s="245"/>
      <c r="O114" s="245"/>
      <c r="P114" s="245"/>
    </row>
    <row r="115" spans="1:16" ht="29.1" customHeight="1">
      <c r="A115" s="1643"/>
      <c r="B115" s="1674"/>
      <c r="C115" s="488" t="s">
        <v>877</v>
      </c>
      <c r="D115" s="254" t="s">
        <v>1474</v>
      </c>
      <c r="E115" s="112" t="s">
        <v>1431</v>
      </c>
      <c r="F115" s="112">
        <v>256</v>
      </c>
      <c r="G115" s="82">
        <v>8.3600000000000005E-4</v>
      </c>
      <c r="H115" s="171">
        <v>15</v>
      </c>
      <c r="I115" s="194">
        <v>75</v>
      </c>
      <c r="J115" s="224">
        <v>18.324000000000002</v>
      </c>
      <c r="K115" s="113">
        <f>J115*$K$2*((100-$K$1)/100)</f>
        <v>1649.16</v>
      </c>
      <c r="L115" s="231"/>
      <c r="M115" s="245">
        <v>1</v>
      </c>
      <c r="N115" s="245"/>
      <c r="O115" s="245"/>
      <c r="P115" s="245"/>
    </row>
    <row r="116" spans="1:16" ht="29.1" customHeight="1">
      <c r="A116" s="1408"/>
      <c r="B116" s="1674"/>
      <c r="C116" s="232" t="s">
        <v>1428</v>
      </c>
      <c r="D116" s="223" t="s">
        <v>1475</v>
      </c>
      <c r="E116" s="14" t="s">
        <v>1431</v>
      </c>
      <c r="F116" s="14">
        <v>175</v>
      </c>
      <c r="G116" s="82">
        <v>5.9400000000000002E-4</v>
      </c>
      <c r="H116" s="167">
        <v>10</v>
      </c>
      <c r="I116" s="151">
        <v>50</v>
      </c>
      <c r="J116" s="60">
        <v>11.722999999999999</v>
      </c>
      <c r="K116" s="113">
        <f>J116*$K$2*((100-$K$1)/100)</f>
        <v>1055.07</v>
      </c>
      <c r="L116" s="229"/>
      <c r="M116" s="243"/>
      <c r="N116" s="243">
        <v>1</v>
      </c>
      <c r="O116" s="243"/>
      <c r="P116" s="243"/>
    </row>
    <row r="117" spans="1:16" ht="29.1" customHeight="1" thickBot="1">
      <c r="A117" s="1409"/>
      <c r="B117" s="1675"/>
      <c r="C117" s="486"/>
      <c r="D117" s="226"/>
      <c r="E117" s="17"/>
      <c r="F117" s="17"/>
      <c r="G117" s="82"/>
      <c r="H117" s="168"/>
      <c r="I117" s="152"/>
      <c r="J117" s="73"/>
      <c r="K117" s="70"/>
      <c r="L117" s="230"/>
      <c r="M117" s="244"/>
      <c r="N117" s="244"/>
      <c r="O117" s="244"/>
      <c r="P117" s="244"/>
    </row>
    <row r="118" spans="1:16" ht="29.1" customHeight="1">
      <c r="A118" s="1407"/>
      <c r="B118" s="1673" t="s">
        <v>828</v>
      </c>
      <c r="C118" s="485"/>
      <c r="D118" s="227"/>
      <c r="E118" s="10"/>
      <c r="F118" s="10"/>
      <c r="G118" s="82"/>
      <c r="H118" s="166"/>
      <c r="I118" s="150"/>
      <c r="J118" s="61"/>
      <c r="K118" s="68"/>
      <c r="L118" s="228"/>
      <c r="M118" s="242">
        <v>2</v>
      </c>
      <c r="N118" s="242"/>
      <c r="O118" s="242"/>
      <c r="P118" s="242"/>
    </row>
    <row r="119" spans="1:16" ht="29.1" customHeight="1">
      <c r="A119" s="1627"/>
      <c r="B119" s="1674"/>
      <c r="C119" s="633" t="s">
        <v>1749</v>
      </c>
      <c r="D119" s="639" t="s">
        <v>1464</v>
      </c>
      <c r="E119" s="640" t="s">
        <v>1431</v>
      </c>
      <c r="F119" s="635">
        <v>194</v>
      </c>
      <c r="G119" s="628"/>
      <c r="H119" s="637">
        <v>10</v>
      </c>
      <c r="I119" s="638" t="s">
        <v>664</v>
      </c>
      <c r="J119" s="251">
        <v>11.747</v>
      </c>
      <c r="K119" s="111">
        <f>J119*$K$2*((100-$K$1)/100)</f>
        <v>1057.23</v>
      </c>
      <c r="L119" s="252"/>
      <c r="M119" s="253"/>
      <c r="N119" s="253"/>
      <c r="O119" s="253"/>
      <c r="P119" s="253"/>
    </row>
    <row r="120" spans="1:16" ht="29.1" customHeight="1">
      <c r="A120" s="1627"/>
      <c r="B120" s="1674"/>
      <c r="C120" s="633" t="s">
        <v>1750</v>
      </c>
      <c r="D120" s="639" t="s">
        <v>1475</v>
      </c>
      <c r="E120" s="640" t="s">
        <v>1431</v>
      </c>
      <c r="F120" s="635">
        <v>227</v>
      </c>
      <c r="G120" s="628"/>
      <c r="H120" s="637">
        <v>10</v>
      </c>
      <c r="I120" s="638" t="s">
        <v>664</v>
      </c>
      <c r="J120" s="251">
        <v>14.762999999999998</v>
      </c>
      <c r="K120" s="111">
        <f>J120*$K$2*((100-$K$1)/100)</f>
        <v>1328.6699999999998</v>
      </c>
      <c r="L120" s="252"/>
      <c r="M120" s="253"/>
      <c r="N120" s="253"/>
      <c r="O120" s="253"/>
      <c r="P120" s="253"/>
    </row>
    <row r="121" spans="1:16" ht="29.1" customHeight="1" thickBot="1">
      <c r="A121" s="1409"/>
      <c r="B121" s="1675"/>
      <c r="C121" s="486"/>
      <c r="D121" s="226"/>
      <c r="E121" s="17"/>
      <c r="F121" s="17"/>
      <c r="G121" s="82"/>
      <c r="H121" s="168"/>
      <c r="I121" s="152"/>
      <c r="J121" s="73"/>
      <c r="K121" s="70"/>
      <c r="L121" s="230"/>
      <c r="M121" s="244"/>
      <c r="N121" s="244"/>
      <c r="O121" s="244"/>
      <c r="P121" s="244"/>
    </row>
    <row r="122" spans="1:16" ht="118.85" customHeight="1">
      <c r="A122" s="940"/>
      <c r="B122" s="926" t="s">
        <v>2043</v>
      </c>
      <c r="C122" s="928" t="s">
        <v>2044</v>
      </c>
      <c r="D122" s="929"/>
      <c r="E122" s="930"/>
      <c r="F122" s="930">
        <v>5200</v>
      </c>
      <c r="G122" s="924"/>
      <c r="H122" s="859">
        <v>1</v>
      </c>
      <c r="I122" s="931" t="s">
        <v>634</v>
      </c>
      <c r="J122" s="932">
        <v>460</v>
      </c>
      <c r="K122" s="927">
        <f>J122*$K$2*((100-$K$1)/100)</f>
        <v>41400</v>
      </c>
      <c r="L122" s="546"/>
      <c r="M122" s="925"/>
      <c r="N122" s="925"/>
      <c r="O122" s="925"/>
      <c r="P122" s="925"/>
    </row>
    <row r="123" spans="1:16" ht="118.85" customHeight="1">
      <c r="A123" s="941"/>
      <c r="B123" s="918" t="s">
        <v>2027</v>
      </c>
      <c r="C123" s="942" t="s">
        <v>2028</v>
      </c>
      <c r="D123" s="933" t="s">
        <v>2029</v>
      </c>
      <c r="E123" s="934"/>
      <c r="F123" s="935">
        <v>260</v>
      </c>
      <c r="G123" s="936"/>
      <c r="H123" s="937">
        <v>1</v>
      </c>
      <c r="I123" s="938">
        <v>50</v>
      </c>
      <c r="J123" s="939">
        <v>8.3000000000000007</v>
      </c>
      <c r="K123" s="927">
        <f t="shared" ref="K123:K124" si="6">J123*$K$2*((100-$K$1)/100)</f>
        <v>747.00000000000011</v>
      </c>
      <c r="L123" s="801"/>
      <c r="M123" s="925"/>
      <c r="N123" s="925"/>
      <c r="O123" s="925"/>
      <c r="P123" s="925"/>
    </row>
    <row r="124" spans="1:16" ht="118.85" customHeight="1">
      <c r="A124" s="922"/>
      <c r="B124" s="917" t="s">
        <v>2031</v>
      </c>
      <c r="C124" s="943" t="s">
        <v>2032</v>
      </c>
      <c r="D124" s="845" t="s">
        <v>2029</v>
      </c>
      <c r="E124" s="810"/>
      <c r="F124" s="811">
        <v>250</v>
      </c>
      <c r="G124" s="812"/>
      <c r="H124" s="190">
        <v>1</v>
      </c>
      <c r="I124" s="288">
        <v>50</v>
      </c>
      <c r="J124" s="813">
        <v>25</v>
      </c>
      <c r="K124" s="69">
        <f t="shared" si="6"/>
        <v>2250</v>
      </c>
      <c r="L124" s="801"/>
      <c r="M124" s="925"/>
      <c r="N124" s="925"/>
      <c r="O124" s="925"/>
      <c r="P124" s="925"/>
    </row>
    <row r="125" spans="1:16" ht="29.1" customHeight="1"/>
    <row r="126" spans="1:16" ht="29.1" customHeight="1"/>
    <row r="127" spans="1:16" ht="29.1" customHeight="1"/>
    <row r="128" spans="1:16" ht="29.1" customHeight="1"/>
    <row r="129" ht="29.1" customHeight="1"/>
    <row r="130" ht="29.1" customHeight="1"/>
    <row r="131" ht="29.1" customHeight="1"/>
    <row r="132" ht="29.1" customHeight="1"/>
    <row r="133" ht="29.1" customHeight="1"/>
    <row r="134" ht="29.1" customHeight="1"/>
    <row r="135" ht="29.1" customHeight="1"/>
    <row r="136" ht="29.1" customHeight="1"/>
    <row r="137" ht="29.1" customHeight="1"/>
    <row r="138" ht="29.1" customHeight="1"/>
    <row r="139" ht="29.1" customHeight="1"/>
    <row r="140" ht="29.1" customHeight="1"/>
    <row r="141" ht="29.1" customHeight="1"/>
    <row r="142" ht="29.1" customHeight="1"/>
    <row r="143" ht="29.1" customHeight="1"/>
    <row r="144" ht="29.1" customHeight="1"/>
    <row r="145" ht="29.1" customHeight="1"/>
    <row r="146" ht="29.1" customHeight="1"/>
    <row r="147" ht="29.1" customHeight="1"/>
    <row r="148" ht="29.1" customHeight="1"/>
    <row r="149" ht="29.1" customHeight="1"/>
    <row r="150" ht="29.1" customHeight="1"/>
    <row r="151" ht="29.1" customHeight="1"/>
    <row r="152" ht="29.1" customHeight="1"/>
    <row r="153" ht="29.1" customHeight="1"/>
    <row r="154" ht="29.1" customHeight="1"/>
    <row r="155" ht="29.1" customHeight="1"/>
    <row r="156" ht="29.1" customHeight="1"/>
    <row r="157" ht="29.1" customHeight="1"/>
    <row r="158" ht="29.1" customHeight="1"/>
    <row r="159" ht="29.1" customHeight="1"/>
    <row r="160" ht="29.1" customHeight="1"/>
    <row r="161" ht="29.1" customHeight="1"/>
    <row r="162" ht="29.1" customHeight="1"/>
    <row r="163" ht="29.1" customHeight="1"/>
    <row r="164" ht="29.1" customHeight="1"/>
    <row r="165" ht="29.1" customHeight="1"/>
    <row r="166" ht="29.1" customHeight="1"/>
    <row r="167" ht="29.1" customHeight="1"/>
    <row r="168" ht="29.1" customHeight="1"/>
    <row r="169" ht="29.1" customHeight="1"/>
    <row r="170" ht="29.1" customHeight="1"/>
    <row r="171" ht="29.1" customHeight="1"/>
    <row r="172" ht="29.1" customHeight="1"/>
    <row r="173" ht="29.1" customHeight="1"/>
    <row r="174" ht="29.1" customHeight="1"/>
    <row r="175" ht="29.1" customHeight="1"/>
    <row r="176" ht="29.1" customHeight="1"/>
    <row r="177" ht="29.1" customHeight="1"/>
    <row r="178" ht="29.1" customHeight="1"/>
    <row r="179" ht="29.1" customHeight="1"/>
    <row r="180" ht="29.1" customHeight="1"/>
    <row r="181" ht="29.1" customHeight="1"/>
    <row r="182" ht="29.1" customHeight="1"/>
    <row r="183" ht="29.1" customHeight="1"/>
    <row r="184" ht="29.1" customHeight="1"/>
    <row r="185" ht="29.1" customHeight="1"/>
    <row r="186" ht="29.1" customHeight="1"/>
    <row r="187" ht="29.1" customHeight="1"/>
    <row r="188" ht="29.1" customHeight="1"/>
    <row r="189" ht="29.1" customHeight="1"/>
    <row r="190" ht="29.1" customHeight="1"/>
    <row r="191" ht="29.1" customHeight="1"/>
    <row r="192" ht="29.1" customHeight="1"/>
    <row r="193" ht="29.1" customHeight="1"/>
    <row r="194" ht="29.1" customHeight="1"/>
    <row r="195" ht="29.1" customHeight="1"/>
    <row r="196" ht="29.1" customHeight="1"/>
    <row r="197" ht="29.1" customHeight="1"/>
    <row r="198" ht="29.1" customHeight="1"/>
    <row r="199" ht="29.1" customHeight="1"/>
    <row r="200" ht="29.1" customHeight="1"/>
    <row r="201" ht="29.1" customHeight="1"/>
    <row r="202" ht="29.1" customHeight="1"/>
    <row r="203" ht="29.1" customHeight="1"/>
    <row r="204" ht="29.1" customHeight="1"/>
    <row r="205" ht="29.1" customHeight="1"/>
    <row r="206" ht="29.1" customHeight="1"/>
    <row r="207" ht="29.1" customHeight="1"/>
    <row r="208" ht="29.1" customHeight="1"/>
    <row r="209" ht="29.1" customHeight="1"/>
    <row r="210" ht="29.1" customHeight="1"/>
    <row r="211" ht="29.1" customHeight="1"/>
    <row r="212" ht="29.1" customHeight="1"/>
    <row r="213" ht="29.1" customHeight="1"/>
    <row r="214" ht="29.1" customHeight="1"/>
    <row r="215" ht="29.1" customHeight="1"/>
    <row r="216" ht="29.1" customHeight="1"/>
    <row r="217" ht="29.1" customHeight="1"/>
    <row r="218" ht="29.1" customHeight="1"/>
    <row r="219" ht="29.1" customHeight="1"/>
    <row r="220" ht="29.1" customHeight="1"/>
    <row r="221" ht="29.1" customHeight="1"/>
    <row r="222" ht="29.1" customHeight="1"/>
    <row r="223" ht="29.1" customHeight="1"/>
    <row r="224" ht="29.1" customHeight="1"/>
    <row r="225" ht="29.1" customHeight="1"/>
    <row r="226" ht="29.1" customHeight="1"/>
    <row r="227" ht="29.1" customHeight="1"/>
    <row r="228" ht="29.1" customHeight="1"/>
    <row r="229" ht="29.1" customHeight="1"/>
    <row r="230" ht="29.1" customHeight="1"/>
    <row r="231" ht="29.1" customHeight="1"/>
    <row r="232" ht="29.1" customHeight="1"/>
    <row r="233" ht="29.1" customHeight="1"/>
    <row r="234" ht="29.1" customHeight="1"/>
    <row r="235" ht="29.1" customHeight="1"/>
    <row r="236" ht="29.1" customHeight="1"/>
    <row r="237" ht="29.1" customHeight="1"/>
    <row r="238" ht="29.1" customHeight="1"/>
    <row r="239" ht="29.1" customHeight="1"/>
    <row r="240" ht="29.1" customHeight="1"/>
    <row r="241" ht="29.1" customHeight="1"/>
    <row r="242" ht="29.1" customHeight="1"/>
    <row r="243" ht="29.1" customHeight="1"/>
    <row r="244" ht="29.1" customHeight="1"/>
    <row r="245" ht="29.1" customHeight="1"/>
  </sheetData>
  <mergeCells count="63">
    <mergeCell ref="M5:P5"/>
    <mergeCell ref="S9:S12"/>
    <mergeCell ref="L6:L7"/>
    <mergeCell ref="F6:F7"/>
    <mergeCell ref="K6:K7"/>
    <mergeCell ref="F5:J5"/>
    <mergeCell ref="J6:J7"/>
    <mergeCell ref="R6:R7"/>
    <mergeCell ref="A39:A43"/>
    <mergeCell ref="B39:B43"/>
    <mergeCell ref="H6:I6"/>
    <mergeCell ref="B6:B7"/>
    <mergeCell ref="A35:A38"/>
    <mergeCell ref="B35:B38"/>
    <mergeCell ref="A9:A12"/>
    <mergeCell ref="B9:B12"/>
    <mergeCell ref="A6:A7"/>
    <mergeCell ref="A24:A33"/>
    <mergeCell ref="B24:B33"/>
    <mergeCell ref="G6:G7"/>
    <mergeCell ref="A1:A5"/>
    <mergeCell ref="B1:E5"/>
    <mergeCell ref="A13:A23"/>
    <mergeCell ref="B13:B23"/>
    <mergeCell ref="A8:K8"/>
    <mergeCell ref="F1:J1"/>
    <mergeCell ref="K1:L1"/>
    <mergeCell ref="C6:C7"/>
    <mergeCell ref="D6:D7"/>
    <mergeCell ref="E6:E7"/>
    <mergeCell ref="K5:L5"/>
    <mergeCell ref="F2:J2"/>
    <mergeCell ref="F3:J3"/>
    <mergeCell ref="K3:L3"/>
    <mergeCell ref="F4:J4"/>
    <mergeCell ref="K4:L4"/>
    <mergeCell ref="A44:A49"/>
    <mergeCell ref="B44:B49"/>
    <mergeCell ref="A55:A61"/>
    <mergeCell ref="B55:B61"/>
    <mergeCell ref="A62:A64"/>
    <mergeCell ref="B62:B64"/>
    <mergeCell ref="A50:A54"/>
    <mergeCell ref="B50:B54"/>
    <mergeCell ref="A118:A121"/>
    <mergeCell ref="B118:B121"/>
    <mergeCell ref="A100:A106"/>
    <mergeCell ref="B100:B106"/>
    <mergeCell ref="B113:B117"/>
    <mergeCell ref="A110:A112"/>
    <mergeCell ref="B110:B112"/>
    <mergeCell ref="A113:A117"/>
    <mergeCell ref="B107:B109"/>
    <mergeCell ref="A68:A70"/>
    <mergeCell ref="B68:B70"/>
    <mergeCell ref="A97:A99"/>
    <mergeCell ref="B97:B99"/>
    <mergeCell ref="A65:A67"/>
    <mergeCell ref="B65:B67"/>
    <mergeCell ref="A71:A75"/>
    <mergeCell ref="B71:B75"/>
    <mergeCell ref="A76:A96"/>
    <mergeCell ref="B76:B96"/>
  </mergeCells>
  <pageMargins left="0.7" right="0.7" top="0.75" bottom="0.75" header="0.3" footer="0.3"/>
  <pageSetup paperSize="9" scale="4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179"/>
  <sheetViews>
    <sheetView zoomScale="80" zoomScaleNormal="80" workbookViewId="0">
      <pane ySplit="8" topLeftCell="A9" activePane="bottomLeft" state="frozen"/>
      <selection pane="bottomLeft" activeCell="C10" sqref="C10"/>
    </sheetView>
  </sheetViews>
  <sheetFormatPr defaultRowHeight="28.2" customHeight="1"/>
  <cols>
    <col min="1" max="1" width="28.1171875" customWidth="1"/>
    <col min="2" max="2" width="31.87890625" customWidth="1"/>
    <col min="3" max="4" width="13.41015625" customWidth="1"/>
    <col min="5" max="5" width="8" customWidth="1"/>
    <col min="6" max="6" width="8.87890625" customWidth="1"/>
    <col min="7" max="7" width="17.1171875" hidden="1" customWidth="1"/>
    <col min="8" max="9" width="6.41015625" customWidth="1"/>
    <col min="10" max="10" width="15" customWidth="1"/>
    <col min="11" max="11" width="15.87890625" customWidth="1"/>
    <col min="12" max="12" width="15" customWidth="1"/>
    <col min="13" max="13" width="3.3515625" customWidth="1"/>
  </cols>
  <sheetData>
    <row r="1" spans="1:12" ht="20.45" customHeight="1">
      <c r="A1" s="1432"/>
      <c r="B1" s="1423" t="s">
        <v>2261</v>
      </c>
      <c r="C1" s="1424"/>
      <c r="D1" s="1424"/>
      <c r="E1" s="1425"/>
      <c r="F1" s="1441" t="s">
        <v>177</v>
      </c>
      <c r="G1" s="1441"/>
      <c r="H1" s="1441"/>
      <c r="I1" s="1442"/>
      <c r="J1" s="1443"/>
      <c r="K1" s="1636">
        <f>'Запорная арматура'!K1:L1</f>
        <v>0</v>
      </c>
      <c r="L1" s="1637"/>
    </row>
    <row r="2" spans="1:12" ht="20.45" customHeight="1">
      <c r="A2" s="1433"/>
      <c r="B2" s="1426"/>
      <c r="C2" s="1427"/>
      <c r="D2" s="1427"/>
      <c r="E2" s="1428"/>
      <c r="F2" s="1444" t="s">
        <v>280</v>
      </c>
      <c r="G2" s="1444"/>
      <c r="H2" s="1444"/>
      <c r="I2" s="1445"/>
      <c r="J2" s="1446"/>
      <c r="K2" s="86">
        <f>'Запорная арматура'!K2</f>
        <v>90</v>
      </c>
      <c r="L2" s="87">
        <f>'Запорная арматура'!L2</f>
        <v>100</v>
      </c>
    </row>
    <row r="3" spans="1:12" ht="20.45" customHeight="1">
      <c r="A3" s="1433"/>
      <c r="B3" s="1426"/>
      <c r="C3" s="1427"/>
      <c r="D3" s="1427"/>
      <c r="E3" s="1428"/>
      <c r="F3" s="1444" t="s">
        <v>51</v>
      </c>
      <c r="G3" s="1444"/>
      <c r="H3" s="1444"/>
      <c r="I3" s="1445"/>
      <c r="J3" s="1446"/>
      <c r="K3" s="1417">
        <f>'Запорная арматура'!K3:L3</f>
        <v>0</v>
      </c>
      <c r="L3" s="1418"/>
    </row>
    <row r="4" spans="1:12" ht="20.45" customHeight="1">
      <c r="A4" s="1433"/>
      <c r="B4" s="1426"/>
      <c r="C4" s="1427"/>
      <c r="D4" s="1427"/>
      <c r="E4" s="1428"/>
      <c r="F4" s="1699" t="s">
        <v>173</v>
      </c>
      <c r="G4" s="1444"/>
      <c r="H4" s="1444"/>
      <c r="I4" s="1445"/>
      <c r="J4" s="1446"/>
      <c r="K4" s="1419">
        <f>'Запорная арматура'!K4:L4</f>
        <v>0</v>
      </c>
      <c r="L4" s="1420"/>
    </row>
    <row r="5" spans="1:12" ht="20.45" customHeight="1" thickBot="1">
      <c r="A5" s="1434"/>
      <c r="B5" s="1429"/>
      <c r="C5" s="1430"/>
      <c r="D5" s="1430"/>
      <c r="E5" s="1431"/>
      <c r="F5" s="1698" t="s">
        <v>174</v>
      </c>
      <c r="G5" s="1447"/>
      <c r="H5" s="1447"/>
      <c r="I5" s="1448"/>
      <c r="J5" s="1449"/>
      <c r="K5" s="1574">
        <f>'Запорная арматура'!K5:L5</f>
        <v>0</v>
      </c>
      <c r="L5" s="1422"/>
    </row>
    <row r="6" spans="1:12" ht="16.95" customHeight="1" thickBot="1">
      <c r="A6" s="1435" t="s">
        <v>0</v>
      </c>
      <c r="B6" s="1435" t="s">
        <v>59</v>
      </c>
      <c r="C6" s="1435" t="s">
        <v>60</v>
      </c>
      <c r="D6" s="1435" t="s">
        <v>1</v>
      </c>
      <c r="E6" s="1439" t="s">
        <v>161</v>
      </c>
      <c r="F6" s="1400" t="s">
        <v>169</v>
      </c>
      <c r="G6" s="13"/>
      <c r="H6" s="1402" t="s">
        <v>625</v>
      </c>
      <c r="I6" s="1403"/>
      <c r="J6" s="1398" t="s">
        <v>1264</v>
      </c>
      <c r="K6" s="1410" t="s">
        <v>170</v>
      </c>
      <c r="L6" s="1638" t="s">
        <v>50</v>
      </c>
    </row>
    <row r="7" spans="1:12" ht="16.95" customHeight="1" thickBot="1">
      <c r="A7" s="1436"/>
      <c r="B7" s="1436"/>
      <c r="C7" s="1436"/>
      <c r="D7" s="1436"/>
      <c r="E7" s="1440"/>
      <c r="F7" s="1401"/>
      <c r="G7" s="148"/>
      <c r="H7" s="149" t="s">
        <v>626</v>
      </c>
      <c r="I7" s="187" t="s">
        <v>627</v>
      </c>
      <c r="J7" s="1399"/>
      <c r="K7" s="1411"/>
      <c r="L7" s="1639"/>
    </row>
    <row r="8" spans="1:12" ht="28.2" customHeight="1" thickBot="1">
      <c r="A8" s="1640" t="s">
        <v>1131</v>
      </c>
      <c r="B8" s="1641"/>
      <c r="C8" s="1641"/>
      <c r="D8" s="1641"/>
      <c r="E8" s="1641"/>
      <c r="F8" s="1641"/>
      <c r="G8" s="1641"/>
      <c r="H8" s="1641"/>
      <c r="I8" s="1641"/>
      <c r="J8" s="1641"/>
      <c r="K8" s="1641"/>
      <c r="L8" s="204"/>
    </row>
    <row r="9" spans="1:12" ht="28.2" customHeight="1" thickBot="1">
      <c r="A9" s="1323" t="s">
        <v>1121</v>
      </c>
      <c r="B9" s="1324"/>
      <c r="C9" s="1324"/>
      <c r="D9" s="1324"/>
      <c r="E9" s="1324"/>
      <c r="F9" s="1324"/>
      <c r="G9" s="1324"/>
      <c r="H9" s="1324"/>
      <c r="I9" s="1324"/>
      <c r="J9" s="1324"/>
      <c r="K9" s="1324"/>
      <c r="L9" s="213"/>
    </row>
    <row r="10" spans="1:12" ht="23" customHeight="1">
      <c r="A10" s="1407"/>
      <c r="B10" s="1355" t="s">
        <v>949</v>
      </c>
      <c r="C10" s="275" t="s">
        <v>956</v>
      </c>
      <c r="D10" s="4" t="s">
        <v>957</v>
      </c>
      <c r="E10" s="10">
        <v>16</v>
      </c>
      <c r="F10" s="10">
        <v>424.88799999999998</v>
      </c>
      <c r="G10" s="304">
        <v>2.2499999999999999E-4</v>
      </c>
      <c r="H10" s="166">
        <v>6</v>
      </c>
      <c r="I10" s="150"/>
      <c r="J10" s="11">
        <v>2.06</v>
      </c>
      <c r="K10" s="16">
        <f t="shared" ref="K10:K73" si="0">J10*$K$2*((100-$K$1)/100)</f>
        <v>185.4</v>
      </c>
      <c r="L10" s="206"/>
    </row>
    <row r="11" spans="1:12" ht="23" customHeight="1">
      <c r="A11" s="1408"/>
      <c r="B11" s="1356"/>
      <c r="C11" s="273" t="s">
        <v>955</v>
      </c>
      <c r="D11" s="5" t="s">
        <v>958</v>
      </c>
      <c r="E11" s="14">
        <v>16</v>
      </c>
      <c r="F11" s="14">
        <v>490.726</v>
      </c>
      <c r="G11" s="305">
        <v>3.2400000000000001E-4</v>
      </c>
      <c r="H11" s="167">
        <v>6</v>
      </c>
      <c r="I11" s="151"/>
      <c r="J11" s="15">
        <v>2.34</v>
      </c>
      <c r="K11" s="16">
        <f t="shared" si="0"/>
        <v>210.6</v>
      </c>
      <c r="L11" s="207"/>
    </row>
    <row r="12" spans="1:12" ht="23" customHeight="1">
      <c r="A12" s="1408"/>
      <c r="B12" s="1356"/>
      <c r="C12" s="273" t="s">
        <v>954</v>
      </c>
      <c r="D12" s="5" t="s">
        <v>959</v>
      </c>
      <c r="E12" s="14">
        <v>16</v>
      </c>
      <c r="F12" s="14">
        <v>774.899</v>
      </c>
      <c r="G12" s="305">
        <v>4.84E-4</v>
      </c>
      <c r="H12" s="167">
        <v>6</v>
      </c>
      <c r="I12" s="151"/>
      <c r="J12" s="15">
        <v>8.66</v>
      </c>
      <c r="K12" s="16">
        <f t="shared" si="0"/>
        <v>779.4</v>
      </c>
      <c r="L12" s="207"/>
    </row>
    <row r="13" spans="1:12" ht="23" customHeight="1">
      <c r="A13" s="1408"/>
      <c r="B13" s="1356"/>
      <c r="C13" s="273" t="s">
        <v>953</v>
      </c>
      <c r="D13" s="5" t="s">
        <v>960</v>
      </c>
      <c r="E13" s="14">
        <v>16</v>
      </c>
      <c r="F13" s="14">
        <v>986.99</v>
      </c>
      <c r="G13" s="305">
        <v>7.8399999999999997E-4</v>
      </c>
      <c r="H13" s="167">
        <v>6</v>
      </c>
      <c r="I13" s="151"/>
      <c r="J13" s="15">
        <v>11.92</v>
      </c>
      <c r="K13" s="16">
        <f t="shared" si="0"/>
        <v>1072.8</v>
      </c>
      <c r="L13" s="207"/>
    </row>
    <row r="14" spans="1:12" ht="23" customHeight="1">
      <c r="A14" s="1408"/>
      <c r="B14" s="1356"/>
      <c r="C14" s="273" t="s">
        <v>952</v>
      </c>
      <c r="D14" s="5" t="s">
        <v>961</v>
      </c>
      <c r="E14" s="14">
        <v>16</v>
      </c>
      <c r="F14" s="14">
        <v>1268.4180000000001</v>
      </c>
      <c r="G14" s="305">
        <v>1.225E-3</v>
      </c>
      <c r="H14" s="167">
        <v>6</v>
      </c>
      <c r="I14" s="151"/>
      <c r="J14" s="15">
        <v>5.2</v>
      </c>
      <c r="K14" s="16">
        <f t="shared" si="0"/>
        <v>468</v>
      </c>
      <c r="L14" s="207"/>
    </row>
    <row r="15" spans="1:12" ht="23" customHeight="1">
      <c r="A15" s="1627"/>
      <c r="B15" s="1356"/>
      <c r="C15" s="273" t="s">
        <v>951</v>
      </c>
      <c r="D15" s="63" t="s">
        <v>962</v>
      </c>
      <c r="E15" s="114">
        <v>16</v>
      </c>
      <c r="F15" s="114">
        <v>1467.066</v>
      </c>
      <c r="G15" s="305">
        <v>1.7639999999999999E-3</v>
      </c>
      <c r="H15" s="169">
        <v>6</v>
      </c>
      <c r="I15" s="153"/>
      <c r="J15" s="129">
        <v>6.19</v>
      </c>
      <c r="K15" s="16">
        <f t="shared" si="0"/>
        <v>557.1</v>
      </c>
      <c r="L15" s="207"/>
    </row>
    <row r="16" spans="1:12" ht="23" customHeight="1" thickBot="1">
      <c r="A16" s="1409"/>
      <c r="B16" s="1357"/>
      <c r="C16" s="274" t="s">
        <v>950</v>
      </c>
      <c r="D16" s="6" t="s">
        <v>963</v>
      </c>
      <c r="E16" s="17">
        <v>16</v>
      </c>
      <c r="F16" s="17">
        <v>2023.2429999999999</v>
      </c>
      <c r="G16" s="306">
        <v>2.9160000000000002E-3</v>
      </c>
      <c r="H16" s="168">
        <v>6</v>
      </c>
      <c r="I16" s="152"/>
      <c r="J16" s="18">
        <v>17.04</v>
      </c>
      <c r="K16" s="16">
        <f t="shared" si="0"/>
        <v>1533.6</v>
      </c>
      <c r="L16" s="207"/>
    </row>
    <row r="17" spans="1:12" ht="28.2" customHeight="1" thickBot="1">
      <c r="A17" s="1333" t="s">
        <v>577</v>
      </c>
      <c r="B17" s="1317"/>
      <c r="C17" s="1317"/>
      <c r="D17" s="1317"/>
      <c r="E17" s="1317"/>
      <c r="F17" s="1317"/>
      <c r="G17" s="1317"/>
      <c r="H17" s="1317"/>
      <c r="I17" s="1317"/>
      <c r="J17" s="1317"/>
      <c r="K17" s="1317"/>
      <c r="L17" s="209"/>
    </row>
    <row r="18" spans="1:12" ht="28.2" customHeight="1">
      <c r="A18" s="1365"/>
      <c r="B18" s="1368" t="s">
        <v>1071</v>
      </c>
      <c r="C18" s="145" t="s">
        <v>964</v>
      </c>
      <c r="D18" s="4" t="s">
        <v>761</v>
      </c>
      <c r="E18" s="32">
        <v>16</v>
      </c>
      <c r="F18" s="32">
        <v>26</v>
      </c>
      <c r="G18" s="84">
        <v>4.1999999999999998E-5</v>
      </c>
      <c r="H18" s="166">
        <v>20</v>
      </c>
      <c r="I18" s="177">
        <v>300</v>
      </c>
      <c r="J18" s="162">
        <v>1.17</v>
      </c>
      <c r="K18" s="16">
        <f t="shared" si="0"/>
        <v>105.3</v>
      </c>
      <c r="L18" s="207"/>
    </row>
    <row r="19" spans="1:12" ht="28.2" customHeight="1">
      <c r="A19" s="1366"/>
      <c r="B19" s="1369"/>
      <c r="C19" s="27" t="s">
        <v>965</v>
      </c>
      <c r="D19" s="2" t="s">
        <v>644</v>
      </c>
      <c r="E19" s="59">
        <v>16</v>
      </c>
      <c r="F19" s="59">
        <v>31</v>
      </c>
      <c r="G19" s="85">
        <v>4.1999999999999998E-5</v>
      </c>
      <c r="H19" s="171">
        <v>10</v>
      </c>
      <c r="I19" s="155">
        <v>300</v>
      </c>
      <c r="J19" s="56">
        <v>1.42</v>
      </c>
      <c r="K19" s="16">
        <f t="shared" si="0"/>
        <v>127.8</v>
      </c>
      <c r="L19" s="207"/>
    </row>
    <row r="20" spans="1:12" ht="28.2" customHeight="1">
      <c r="A20" s="1366"/>
      <c r="B20" s="1369"/>
      <c r="C20" s="27" t="s">
        <v>966</v>
      </c>
      <c r="D20" s="2" t="s">
        <v>672</v>
      </c>
      <c r="E20" s="59">
        <v>16</v>
      </c>
      <c r="F20" s="59">
        <v>41</v>
      </c>
      <c r="G20" s="85">
        <v>1.06E-4</v>
      </c>
      <c r="H20" s="171">
        <v>10</v>
      </c>
      <c r="I20" s="155">
        <v>150</v>
      </c>
      <c r="J20" s="56">
        <v>1.81</v>
      </c>
      <c r="K20" s="16">
        <f t="shared" si="0"/>
        <v>162.9</v>
      </c>
      <c r="L20" s="207"/>
    </row>
    <row r="21" spans="1:12" ht="28.2" customHeight="1">
      <c r="A21" s="1366"/>
      <c r="B21" s="1369"/>
      <c r="C21" s="27" t="s">
        <v>967</v>
      </c>
      <c r="D21" s="2" t="s">
        <v>1069</v>
      </c>
      <c r="E21" s="59">
        <v>16</v>
      </c>
      <c r="F21" s="59">
        <v>55</v>
      </c>
      <c r="G21" s="85">
        <v>1.06E-4</v>
      </c>
      <c r="H21" s="171">
        <v>10</v>
      </c>
      <c r="I21" s="155">
        <v>150</v>
      </c>
      <c r="J21" s="56">
        <v>2.93</v>
      </c>
      <c r="K21" s="16">
        <f t="shared" si="0"/>
        <v>263.7</v>
      </c>
      <c r="L21" s="207"/>
    </row>
    <row r="22" spans="1:12" ht="28.2" customHeight="1">
      <c r="A22" s="1366"/>
      <c r="B22" s="1369"/>
      <c r="C22" s="27" t="s">
        <v>968</v>
      </c>
      <c r="D22" s="2" t="s">
        <v>671</v>
      </c>
      <c r="E22" s="59">
        <v>16</v>
      </c>
      <c r="F22" s="59">
        <v>77</v>
      </c>
      <c r="G22" s="85">
        <v>1.37E-4</v>
      </c>
      <c r="H22" s="171">
        <v>5</v>
      </c>
      <c r="I22" s="155">
        <v>140</v>
      </c>
      <c r="J22" s="56">
        <v>3.3</v>
      </c>
      <c r="K22" s="16">
        <f t="shared" si="0"/>
        <v>297</v>
      </c>
      <c r="L22" s="207"/>
    </row>
    <row r="23" spans="1:12" ht="28.2" customHeight="1">
      <c r="A23" s="1366"/>
      <c r="B23" s="1369"/>
      <c r="C23" s="146" t="s">
        <v>969</v>
      </c>
      <c r="D23" s="5" t="s">
        <v>1070</v>
      </c>
      <c r="E23" s="58">
        <v>16</v>
      </c>
      <c r="F23" s="58">
        <v>106</v>
      </c>
      <c r="G23" s="82">
        <v>1.5899999999999999E-4</v>
      </c>
      <c r="H23" s="167">
        <v>4</v>
      </c>
      <c r="I23" s="156">
        <v>100</v>
      </c>
      <c r="J23" s="30">
        <v>4.3499999999999996</v>
      </c>
      <c r="K23" s="16">
        <f t="shared" si="0"/>
        <v>391.49999999999994</v>
      </c>
      <c r="L23" s="207"/>
    </row>
    <row r="24" spans="1:12" ht="28.2" customHeight="1" thickBot="1">
      <c r="A24" s="1367"/>
      <c r="B24" s="1370"/>
      <c r="C24" s="147" t="s">
        <v>970</v>
      </c>
      <c r="D24" s="6" t="s">
        <v>657</v>
      </c>
      <c r="E24" s="57">
        <v>16</v>
      </c>
      <c r="F24" s="57">
        <v>157</v>
      </c>
      <c r="G24" s="83">
        <v>3.19E-4</v>
      </c>
      <c r="H24" s="168">
        <v>4</v>
      </c>
      <c r="I24" s="178">
        <v>40</v>
      </c>
      <c r="J24" s="25">
        <v>6.87</v>
      </c>
      <c r="K24" s="16">
        <f t="shared" si="0"/>
        <v>618.29999999999995</v>
      </c>
      <c r="L24" s="207"/>
    </row>
    <row r="25" spans="1:12" ht="28.2" customHeight="1" thickBot="1">
      <c r="A25" s="1642" t="s">
        <v>1072</v>
      </c>
      <c r="B25" s="1630"/>
      <c r="C25" s="1630"/>
      <c r="D25" s="1630"/>
      <c r="E25" s="1630"/>
      <c r="F25" s="1630"/>
      <c r="G25" s="1630"/>
      <c r="H25" s="1630"/>
      <c r="I25" s="1630"/>
      <c r="J25" s="1630"/>
      <c r="K25" s="1630"/>
      <c r="L25" s="209"/>
    </row>
    <row r="26" spans="1:12" ht="28.2" customHeight="1">
      <c r="A26" s="1407"/>
      <c r="B26" s="1312" t="s">
        <v>1073</v>
      </c>
      <c r="C26" s="100" t="s">
        <v>971</v>
      </c>
      <c r="D26" s="4" t="s">
        <v>761</v>
      </c>
      <c r="E26" s="32">
        <v>16</v>
      </c>
      <c r="F26" s="101">
        <v>50</v>
      </c>
      <c r="G26" s="119">
        <v>6.3999999999999997E-5</v>
      </c>
      <c r="H26" s="186">
        <v>20</v>
      </c>
      <c r="I26" s="109">
        <v>200</v>
      </c>
      <c r="J26" s="11">
        <v>2.59</v>
      </c>
      <c r="K26" s="113">
        <f t="shared" si="0"/>
        <v>233.1</v>
      </c>
      <c r="L26" s="211"/>
    </row>
    <row r="27" spans="1:12" ht="28.2" customHeight="1">
      <c r="A27" s="1408"/>
      <c r="B27" s="1313"/>
      <c r="C27" s="91" t="s">
        <v>972</v>
      </c>
      <c r="D27" s="2" t="s">
        <v>644</v>
      </c>
      <c r="E27" s="59">
        <v>16</v>
      </c>
      <c r="F27" s="90">
        <v>55</v>
      </c>
      <c r="G27" s="117">
        <v>1.06E-4</v>
      </c>
      <c r="H27" s="184">
        <v>10</v>
      </c>
      <c r="I27" s="96">
        <v>150</v>
      </c>
      <c r="J27" s="15">
        <v>2.96</v>
      </c>
      <c r="K27" s="69">
        <f t="shared" si="0"/>
        <v>266.39999999999998</v>
      </c>
      <c r="L27" s="207"/>
    </row>
    <row r="28" spans="1:12" ht="28.2" customHeight="1">
      <c r="A28" s="1408"/>
      <c r="B28" s="1313"/>
      <c r="C28" s="91" t="s">
        <v>973</v>
      </c>
      <c r="D28" s="2" t="s">
        <v>672</v>
      </c>
      <c r="E28" s="59">
        <v>16</v>
      </c>
      <c r="F28" s="90">
        <v>77</v>
      </c>
      <c r="G28" s="117">
        <v>1.27E-4</v>
      </c>
      <c r="H28" s="184">
        <v>10</v>
      </c>
      <c r="I28" s="96">
        <v>150</v>
      </c>
      <c r="J28" s="15">
        <v>4.3099999999999996</v>
      </c>
      <c r="K28" s="69">
        <f t="shared" si="0"/>
        <v>387.9</v>
      </c>
      <c r="L28" s="207"/>
    </row>
    <row r="29" spans="1:12" ht="28.2" customHeight="1">
      <c r="A29" s="1408"/>
      <c r="B29" s="1313"/>
      <c r="C29" s="91" t="s">
        <v>974</v>
      </c>
      <c r="D29" s="2" t="s">
        <v>1069</v>
      </c>
      <c r="E29" s="59">
        <v>16</v>
      </c>
      <c r="F29" s="90">
        <v>106</v>
      </c>
      <c r="G29" s="117">
        <v>2.3900000000000001E-4</v>
      </c>
      <c r="H29" s="184">
        <v>10</v>
      </c>
      <c r="I29" s="96">
        <v>80</v>
      </c>
      <c r="J29" s="15">
        <v>5.22</v>
      </c>
      <c r="K29" s="69">
        <f t="shared" si="0"/>
        <v>469.79999999999995</v>
      </c>
      <c r="L29" s="207"/>
    </row>
    <row r="30" spans="1:12" ht="28.2" customHeight="1">
      <c r="A30" s="1408"/>
      <c r="B30" s="1313"/>
      <c r="C30" s="91" t="s">
        <v>975</v>
      </c>
      <c r="D30" s="2" t="s">
        <v>671</v>
      </c>
      <c r="E30" s="59">
        <v>16</v>
      </c>
      <c r="F30" s="90">
        <v>153</v>
      </c>
      <c r="G30" s="117">
        <v>3.19E-4</v>
      </c>
      <c r="H30" s="184">
        <v>5</v>
      </c>
      <c r="I30" s="96">
        <v>50</v>
      </c>
      <c r="J30" s="15">
        <v>7.17</v>
      </c>
      <c r="K30" s="69">
        <f t="shared" si="0"/>
        <v>645.29999999999995</v>
      </c>
      <c r="L30" s="207"/>
    </row>
    <row r="31" spans="1:12" ht="28.2" customHeight="1">
      <c r="A31" s="1408"/>
      <c r="B31" s="1313"/>
      <c r="C31" s="91" t="s">
        <v>976</v>
      </c>
      <c r="D31" s="5" t="s">
        <v>1070</v>
      </c>
      <c r="E31" s="58">
        <v>16</v>
      </c>
      <c r="F31" s="90">
        <v>228</v>
      </c>
      <c r="G31" s="117">
        <v>5.31E-4</v>
      </c>
      <c r="H31" s="184">
        <v>5</v>
      </c>
      <c r="I31" s="96">
        <v>30</v>
      </c>
      <c r="J31" s="15">
        <v>10.17</v>
      </c>
      <c r="K31" s="69">
        <f t="shared" si="0"/>
        <v>915.3</v>
      </c>
      <c r="L31" s="207"/>
    </row>
    <row r="32" spans="1:12" ht="28.2" customHeight="1" thickBot="1">
      <c r="A32" s="1409"/>
      <c r="B32" s="1364"/>
      <c r="C32" s="102" t="s">
        <v>977</v>
      </c>
      <c r="D32" s="6" t="s">
        <v>657</v>
      </c>
      <c r="E32" s="57">
        <v>16</v>
      </c>
      <c r="F32" s="103">
        <v>345</v>
      </c>
      <c r="G32" s="120">
        <v>9.5600000000000004E-4</v>
      </c>
      <c r="H32" s="185">
        <v>2</v>
      </c>
      <c r="I32" s="108">
        <v>20</v>
      </c>
      <c r="J32" s="18">
        <v>15.4</v>
      </c>
      <c r="K32" s="70">
        <f t="shared" si="0"/>
        <v>1386</v>
      </c>
      <c r="L32" s="208"/>
    </row>
    <row r="33" spans="1:12" ht="28.2" customHeight="1">
      <c r="A33" s="1365"/>
      <c r="B33" s="1368" t="s">
        <v>1074</v>
      </c>
      <c r="C33" s="100" t="s">
        <v>978</v>
      </c>
      <c r="D33" s="4" t="s">
        <v>761</v>
      </c>
      <c r="E33" s="32">
        <v>16</v>
      </c>
      <c r="F33" s="101">
        <v>53</v>
      </c>
      <c r="G33" s="119">
        <v>6.3999999999999997E-5</v>
      </c>
      <c r="H33" s="186">
        <v>20</v>
      </c>
      <c r="I33" s="101">
        <v>200</v>
      </c>
      <c r="J33" s="162">
        <v>2.54</v>
      </c>
      <c r="K33" s="68">
        <f t="shared" si="0"/>
        <v>228.6</v>
      </c>
      <c r="L33" s="206"/>
    </row>
    <row r="34" spans="1:12" ht="28.2" customHeight="1">
      <c r="A34" s="1366"/>
      <c r="B34" s="1369"/>
      <c r="C34" s="91" t="s">
        <v>979</v>
      </c>
      <c r="D34" s="2" t="s">
        <v>644</v>
      </c>
      <c r="E34" s="59">
        <v>16</v>
      </c>
      <c r="F34" s="90">
        <v>57</v>
      </c>
      <c r="G34" s="117">
        <v>8.0000000000000007E-5</v>
      </c>
      <c r="H34" s="184">
        <v>20</v>
      </c>
      <c r="I34" s="90">
        <v>200</v>
      </c>
      <c r="J34" s="30">
        <v>2.93</v>
      </c>
      <c r="K34" s="69">
        <f t="shared" si="0"/>
        <v>263.7</v>
      </c>
      <c r="L34" s="207"/>
    </row>
    <row r="35" spans="1:12" ht="28.2" customHeight="1">
      <c r="A35" s="1366"/>
      <c r="B35" s="1369"/>
      <c r="C35" s="91" t="s">
        <v>980</v>
      </c>
      <c r="D35" s="2" t="s">
        <v>672</v>
      </c>
      <c r="E35" s="59">
        <v>16</v>
      </c>
      <c r="F35" s="90">
        <v>78</v>
      </c>
      <c r="G35" s="117">
        <v>1.27E-4</v>
      </c>
      <c r="H35" s="184">
        <v>10</v>
      </c>
      <c r="I35" s="90">
        <v>150</v>
      </c>
      <c r="J35" s="30">
        <v>5.0199999999999996</v>
      </c>
      <c r="K35" s="69">
        <f t="shared" si="0"/>
        <v>451.79999999999995</v>
      </c>
      <c r="L35" s="207"/>
    </row>
    <row r="36" spans="1:12" ht="28.2" customHeight="1">
      <c r="A36" s="1366"/>
      <c r="B36" s="1369"/>
      <c r="C36" s="91" t="s">
        <v>981</v>
      </c>
      <c r="D36" s="2" t="s">
        <v>1069</v>
      </c>
      <c r="E36" s="59">
        <v>16</v>
      </c>
      <c r="F36" s="90">
        <v>111</v>
      </c>
      <c r="G36" s="117">
        <v>2.3900000000000001E-4</v>
      </c>
      <c r="H36" s="184">
        <v>10</v>
      </c>
      <c r="I36" s="90">
        <v>80</v>
      </c>
      <c r="J36" s="30">
        <v>6.35</v>
      </c>
      <c r="K36" s="69">
        <f t="shared" si="0"/>
        <v>571.5</v>
      </c>
      <c r="L36" s="207"/>
    </row>
    <row r="37" spans="1:12" ht="28.2" customHeight="1">
      <c r="A37" s="1366"/>
      <c r="B37" s="1369"/>
      <c r="C37" s="91" t="s">
        <v>982</v>
      </c>
      <c r="D37" s="2" t="s">
        <v>671</v>
      </c>
      <c r="E37" s="59">
        <v>16</v>
      </c>
      <c r="F37" s="90">
        <v>155</v>
      </c>
      <c r="G37" s="117">
        <v>3.8200000000000002E-4</v>
      </c>
      <c r="H37" s="184">
        <v>5</v>
      </c>
      <c r="I37" s="90">
        <v>50</v>
      </c>
      <c r="J37" s="30">
        <v>8.11</v>
      </c>
      <c r="K37" s="69">
        <f t="shared" si="0"/>
        <v>729.9</v>
      </c>
      <c r="L37" s="207"/>
    </row>
    <row r="38" spans="1:12" ht="28.2" customHeight="1">
      <c r="A38" s="1366"/>
      <c r="B38" s="1369"/>
      <c r="C38" s="91" t="s">
        <v>983</v>
      </c>
      <c r="D38" s="5" t="s">
        <v>1070</v>
      </c>
      <c r="E38" s="58">
        <v>16</v>
      </c>
      <c r="F38" s="90">
        <v>227</v>
      </c>
      <c r="G38" s="117">
        <v>5.31E-4</v>
      </c>
      <c r="H38" s="184">
        <v>5</v>
      </c>
      <c r="I38" s="90">
        <v>30</v>
      </c>
      <c r="J38" s="30">
        <v>11.68</v>
      </c>
      <c r="K38" s="69">
        <f t="shared" si="0"/>
        <v>1051.2</v>
      </c>
      <c r="L38" s="207"/>
    </row>
    <row r="39" spans="1:12" ht="28.2" customHeight="1" thickBot="1">
      <c r="A39" s="1367"/>
      <c r="B39" s="1370"/>
      <c r="C39" s="102" t="s">
        <v>984</v>
      </c>
      <c r="D39" s="6" t="s">
        <v>657</v>
      </c>
      <c r="E39" s="57">
        <v>16</v>
      </c>
      <c r="F39" s="103">
        <v>353</v>
      </c>
      <c r="G39" s="117">
        <v>9.5600000000000004E-4</v>
      </c>
      <c r="H39" s="185">
        <v>2</v>
      </c>
      <c r="I39" s="103">
        <v>20</v>
      </c>
      <c r="J39" s="25">
        <v>18.260000000000002</v>
      </c>
      <c r="K39" s="69">
        <f t="shared" si="0"/>
        <v>1643.4</v>
      </c>
      <c r="L39" s="210"/>
    </row>
    <row r="40" spans="1:12" ht="28.2" customHeight="1">
      <c r="A40" s="1329"/>
      <c r="B40" s="1467" t="s">
        <v>1075</v>
      </c>
      <c r="C40" s="188" t="s">
        <v>985</v>
      </c>
      <c r="D40" s="4" t="s">
        <v>761</v>
      </c>
      <c r="E40" s="32">
        <v>16</v>
      </c>
      <c r="F40" s="59">
        <v>54</v>
      </c>
      <c r="G40" s="189">
        <v>8.0000000000000007E-5</v>
      </c>
      <c r="H40" s="190">
        <v>20</v>
      </c>
      <c r="I40" s="155">
        <v>200</v>
      </c>
      <c r="J40" s="345">
        <v>2.61</v>
      </c>
      <c r="K40" s="68">
        <f t="shared" si="0"/>
        <v>234.89999999999998</v>
      </c>
      <c r="L40" s="206"/>
    </row>
    <row r="41" spans="1:12" ht="28.2" customHeight="1">
      <c r="A41" s="1329"/>
      <c r="B41" s="1467"/>
      <c r="C41" s="188" t="s">
        <v>986</v>
      </c>
      <c r="D41" s="2" t="s">
        <v>644</v>
      </c>
      <c r="E41" s="59">
        <v>16</v>
      </c>
      <c r="F41" s="59">
        <v>67</v>
      </c>
      <c r="G41" s="189">
        <v>1.06E-4</v>
      </c>
      <c r="H41" s="190">
        <v>10</v>
      </c>
      <c r="I41" s="155">
        <v>150</v>
      </c>
      <c r="J41" s="346">
        <v>3.37</v>
      </c>
      <c r="K41" s="113">
        <f t="shared" si="0"/>
        <v>303.3</v>
      </c>
      <c r="L41" s="211"/>
    </row>
    <row r="42" spans="1:12" ht="28.2" customHeight="1">
      <c r="A42" s="1329"/>
      <c r="B42" s="1467"/>
      <c r="C42" s="188" t="s">
        <v>987</v>
      </c>
      <c r="D42" s="2" t="s">
        <v>672</v>
      </c>
      <c r="E42" s="59">
        <v>16</v>
      </c>
      <c r="F42" s="59">
        <v>87</v>
      </c>
      <c r="G42" s="189">
        <v>1.27E-4</v>
      </c>
      <c r="H42" s="190">
        <v>10</v>
      </c>
      <c r="I42" s="155">
        <v>150</v>
      </c>
      <c r="J42" s="346">
        <v>4.1900000000000004</v>
      </c>
      <c r="K42" s="113">
        <f t="shared" si="0"/>
        <v>377.1</v>
      </c>
      <c r="L42" s="211"/>
    </row>
    <row r="43" spans="1:12" ht="28.2" customHeight="1">
      <c r="A43" s="1329"/>
      <c r="B43" s="1467"/>
      <c r="C43" s="188" t="s">
        <v>988</v>
      </c>
      <c r="D43" s="2" t="s">
        <v>1069</v>
      </c>
      <c r="E43" s="59">
        <v>16</v>
      </c>
      <c r="F43" s="59">
        <v>122</v>
      </c>
      <c r="G43" s="189">
        <v>2.3900000000000001E-4</v>
      </c>
      <c r="H43" s="190">
        <v>10</v>
      </c>
      <c r="I43" s="155">
        <v>80</v>
      </c>
      <c r="J43" s="346">
        <v>5.5</v>
      </c>
      <c r="K43" s="113">
        <f t="shared" si="0"/>
        <v>495</v>
      </c>
      <c r="L43" s="211"/>
    </row>
    <row r="44" spans="1:12" ht="28.2" customHeight="1">
      <c r="A44" s="1329"/>
      <c r="B44" s="1467"/>
      <c r="C44" s="188" t="s">
        <v>989</v>
      </c>
      <c r="D44" s="2" t="s">
        <v>671</v>
      </c>
      <c r="E44" s="59">
        <v>16</v>
      </c>
      <c r="F44" s="59">
        <v>178</v>
      </c>
      <c r="G44" s="189">
        <v>3.8200000000000002E-4</v>
      </c>
      <c r="H44" s="190">
        <v>5</v>
      </c>
      <c r="I44" s="155">
        <v>50</v>
      </c>
      <c r="J44" s="346">
        <v>8.64</v>
      </c>
      <c r="K44" s="113">
        <f t="shared" si="0"/>
        <v>777.6</v>
      </c>
      <c r="L44" s="211"/>
    </row>
    <row r="45" spans="1:12" ht="28.2" customHeight="1">
      <c r="A45" s="1298"/>
      <c r="B45" s="1301"/>
      <c r="C45" s="91" t="s">
        <v>990</v>
      </c>
      <c r="D45" s="5" t="s">
        <v>1070</v>
      </c>
      <c r="E45" s="58">
        <v>16</v>
      </c>
      <c r="F45" s="58">
        <v>250</v>
      </c>
      <c r="G45" s="118">
        <v>8.4900000000000004E-4</v>
      </c>
      <c r="H45" s="184">
        <v>5</v>
      </c>
      <c r="I45" s="156">
        <v>30</v>
      </c>
      <c r="J45" s="346">
        <v>12.62</v>
      </c>
      <c r="K45" s="69">
        <f t="shared" si="0"/>
        <v>1135.8</v>
      </c>
      <c r="L45" s="207"/>
    </row>
    <row r="46" spans="1:12" ht="28.2" customHeight="1" thickBot="1">
      <c r="A46" s="1299"/>
      <c r="B46" s="1302"/>
      <c r="C46" s="97" t="s">
        <v>991</v>
      </c>
      <c r="D46" s="6" t="s">
        <v>657</v>
      </c>
      <c r="E46" s="57">
        <v>16</v>
      </c>
      <c r="F46" s="57">
        <v>403</v>
      </c>
      <c r="G46" s="83">
        <v>1.354E-3</v>
      </c>
      <c r="H46" s="168">
        <v>2</v>
      </c>
      <c r="I46" s="178">
        <v>20</v>
      </c>
      <c r="J46" s="347">
        <v>20.5</v>
      </c>
      <c r="K46" s="70">
        <f t="shared" si="0"/>
        <v>1845</v>
      </c>
      <c r="L46" s="208"/>
    </row>
    <row r="47" spans="1:12" ht="28.2" customHeight="1">
      <c r="A47" s="1407"/>
      <c r="B47" s="1312" t="s">
        <v>1076</v>
      </c>
      <c r="C47" s="100" t="s">
        <v>992</v>
      </c>
      <c r="D47" s="4" t="s">
        <v>761</v>
      </c>
      <c r="E47" s="32">
        <v>16</v>
      </c>
      <c r="F47" s="101">
        <v>56</v>
      </c>
      <c r="G47" s="119">
        <v>6.3999999999999997E-5</v>
      </c>
      <c r="H47" s="186">
        <v>20</v>
      </c>
      <c r="I47" s="180">
        <v>200</v>
      </c>
      <c r="J47" s="11">
        <v>2.82</v>
      </c>
      <c r="K47" s="113">
        <f t="shared" si="0"/>
        <v>253.79999999999998</v>
      </c>
      <c r="L47" s="211"/>
    </row>
    <row r="48" spans="1:12" ht="28.2" customHeight="1">
      <c r="A48" s="1408"/>
      <c r="B48" s="1313"/>
      <c r="C48" s="91" t="s">
        <v>993</v>
      </c>
      <c r="D48" s="2" t="s">
        <v>644</v>
      </c>
      <c r="E48" s="59">
        <v>16</v>
      </c>
      <c r="F48" s="90">
        <v>68</v>
      </c>
      <c r="G48" s="117">
        <v>1.06E-4</v>
      </c>
      <c r="H48" s="184">
        <v>10</v>
      </c>
      <c r="I48" s="95">
        <v>150</v>
      </c>
      <c r="J48" s="15">
        <v>3.44</v>
      </c>
      <c r="K48" s="69">
        <f t="shared" si="0"/>
        <v>309.60000000000002</v>
      </c>
      <c r="L48" s="207"/>
    </row>
    <row r="49" spans="1:12" ht="28.2" customHeight="1">
      <c r="A49" s="1408"/>
      <c r="B49" s="1313"/>
      <c r="C49" s="91" t="s">
        <v>994</v>
      </c>
      <c r="D49" s="2" t="s">
        <v>672</v>
      </c>
      <c r="E49" s="59">
        <v>16</v>
      </c>
      <c r="F49" s="90">
        <v>87</v>
      </c>
      <c r="G49" s="117">
        <v>1.9100000000000001E-4</v>
      </c>
      <c r="H49" s="184">
        <v>10</v>
      </c>
      <c r="I49" s="95">
        <v>100</v>
      </c>
      <c r="J49" s="348">
        <v>4.67</v>
      </c>
      <c r="K49" s="69">
        <f t="shared" si="0"/>
        <v>420.3</v>
      </c>
      <c r="L49" s="207"/>
    </row>
    <row r="50" spans="1:12" ht="28.2" customHeight="1">
      <c r="A50" s="1408"/>
      <c r="B50" s="1313"/>
      <c r="C50" s="91" t="s">
        <v>995</v>
      </c>
      <c r="D50" s="2" t="s">
        <v>1069</v>
      </c>
      <c r="E50" s="59">
        <v>16</v>
      </c>
      <c r="F50" s="90">
        <v>126</v>
      </c>
      <c r="G50" s="117">
        <v>2.5500000000000002E-4</v>
      </c>
      <c r="H50" s="184">
        <v>10</v>
      </c>
      <c r="I50" s="95">
        <v>100</v>
      </c>
      <c r="J50" s="15">
        <v>6.9</v>
      </c>
      <c r="K50" s="69">
        <f t="shared" si="0"/>
        <v>621</v>
      </c>
      <c r="L50" s="207"/>
    </row>
    <row r="51" spans="1:12" ht="28.2" customHeight="1">
      <c r="A51" s="1408"/>
      <c r="B51" s="1313"/>
      <c r="C51" s="91" t="s">
        <v>996</v>
      </c>
      <c r="D51" s="2" t="s">
        <v>671</v>
      </c>
      <c r="E51" s="59">
        <v>16</v>
      </c>
      <c r="F51" s="90">
        <v>185</v>
      </c>
      <c r="G51" s="117">
        <v>3.8200000000000002E-4</v>
      </c>
      <c r="H51" s="184">
        <v>5</v>
      </c>
      <c r="I51" s="95">
        <v>50</v>
      </c>
      <c r="J51" s="15">
        <v>10.130000000000001</v>
      </c>
      <c r="K51" s="69">
        <f t="shared" si="0"/>
        <v>911.7</v>
      </c>
      <c r="L51" s="207"/>
    </row>
    <row r="52" spans="1:12" ht="28.2" customHeight="1">
      <c r="A52" s="1408"/>
      <c r="B52" s="1313"/>
      <c r="C52" s="91" t="s">
        <v>997</v>
      </c>
      <c r="D52" s="5" t="s">
        <v>1070</v>
      </c>
      <c r="E52" s="58">
        <v>16</v>
      </c>
      <c r="F52" s="90">
        <v>269</v>
      </c>
      <c r="G52" s="117">
        <v>6.3699999999999998E-4</v>
      </c>
      <c r="H52" s="184">
        <v>5</v>
      </c>
      <c r="I52" s="95">
        <v>30</v>
      </c>
      <c r="J52" s="15">
        <v>14.18</v>
      </c>
      <c r="K52" s="69">
        <f t="shared" si="0"/>
        <v>1276.2</v>
      </c>
      <c r="L52" s="207"/>
    </row>
    <row r="53" spans="1:12" ht="28.2" customHeight="1" thickBot="1">
      <c r="A53" s="1627"/>
      <c r="B53" s="1314"/>
      <c r="C53" s="196" t="s">
        <v>998</v>
      </c>
      <c r="D53" s="63" t="s">
        <v>657</v>
      </c>
      <c r="E53" s="57">
        <v>16</v>
      </c>
      <c r="F53" s="198">
        <v>425</v>
      </c>
      <c r="G53" s="199">
        <v>1.274E-3</v>
      </c>
      <c r="H53" s="200">
        <v>2</v>
      </c>
      <c r="I53" s="201">
        <v>20</v>
      </c>
      <c r="J53" s="129">
        <v>21.63</v>
      </c>
      <c r="K53" s="111">
        <f t="shared" si="0"/>
        <v>1946.6999999999998</v>
      </c>
      <c r="L53" s="210"/>
    </row>
    <row r="54" spans="1:12" ht="28.2" customHeight="1">
      <c r="A54" s="1631"/>
      <c r="B54" s="1355" t="s">
        <v>1077</v>
      </c>
      <c r="C54" s="100" t="s">
        <v>999</v>
      </c>
      <c r="D54" s="134" t="s">
        <v>1081</v>
      </c>
      <c r="E54" s="10">
        <v>16</v>
      </c>
      <c r="F54" s="101">
        <v>121</v>
      </c>
      <c r="G54" s="119">
        <v>1.5899999999999999E-4</v>
      </c>
      <c r="H54" s="186">
        <v>10</v>
      </c>
      <c r="I54" s="109">
        <v>100</v>
      </c>
      <c r="J54" s="11">
        <v>6.23</v>
      </c>
      <c r="K54" s="68">
        <f t="shared" si="0"/>
        <v>560.70000000000005</v>
      </c>
      <c r="L54" s="206"/>
    </row>
    <row r="55" spans="1:12" ht="28.2" customHeight="1">
      <c r="A55" s="1632"/>
      <c r="B55" s="1356"/>
      <c r="C55" s="188"/>
      <c r="D55" s="276"/>
      <c r="E55" s="112"/>
      <c r="F55" s="191"/>
      <c r="G55" s="192"/>
      <c r="H55" s="190"/>
      <c r="I55" s="193"/>
      <c r="J55" s="277"/>
      <c r="K55" s="113">
        <f t="shared" si="0"/>
        <v>0</v>
      </c>
      <c r="L55" s="211"/>
    </row>
    <row r="56" spans="1:12" ht="28.2" customHeight="1" thickBot="1">
      <c r="A56" s="1633"/>
      <c r="B56" s="1357"/>
      <c r="C56" s="278"/>
      <c r="D56" s="279"/>
      <c r="E56" s="240"/>
      <c r="F56" s="280"/>
      <c r="G56" s="281"/>
      <c r="H56" s="282"/>
      <c r="I56" s="283"/>
      <c r="J56" s="284"/>
      <c r="K56" s="217">
        <f t="shared" si="0"/>
        <v>0</v>
      </c>
      <c r="L56" s="216"/>
    </row>
    <row r="57" spans="1:12" ht="28.2" customHeight="1">
      <c r="A57" s="1632"/>
      <c r="B57" s="1356" t="s">
        <v>1085</v>
      </c>
      <c r="C57" s="188" t="s">
        <v>1000</v>
      </c>
      <c r="D57" s="276" t="s">
        <v>1079</v>
      </c>
      <c r="E57" s="112">
        <v>16</v>
      </c>
      <c r="F57" s="191">
        <v>88</v>
      </c>
      <c r="G57" s="192">
        <v>1.06E-4</v>
      </c>
      <c r="H57" s="190">
        <v>10</v>
      </c>
      <c r="I57" s="193">
        <v>150</v>
      </c>
      <c r="J57" s="277">
        <v>3.96</v>
      </c>
      <c r="K57" s="113">
        <f t="shared" si="0"/>
        <v>356.4</v>
      </c>
      <c r="L57" s="211"/>
    </row>
    <row r="58" spans="1:12" ht="28.2" customHeight="1">
      <c r="A58" s="1632"/>
      <c r="B58" s="1356"/>
      <c r="C58" s="91" t="s">
        <v>1001</v>
      </c>
      <c r="D58" s="135" t="s">
        <v>1080</v>
      </c>
      <c r="E58" s="14">
        <v>16</v>
      </c>
      <c r="F58" s="90">
        <v>101</v>
      </c>
      <c r="G58" s="117">
        <v>1.1400000000000001E-4</v>
      </c>
      <c r="H58" s="184">
        <v>10</v>
      </c>
      <c r="I58" s="96">
        <v>140</v>
      </c>
      <c r="J58" s="15">
        <v>4.83</v>
      </c>
      <c r="K58" s="69">
        <f t="shared" si="0"/>
        <v>434.7</v>
      </c>
      <c r="L58" s="207"/>
    </row>
    <row r="59" spans="1:12" ht="28.2" customHeight="1">
      <c r="A59" s="1632"/>
      <c r="B59" s="1356"/>
      <c r="C59" s="91" t="s">
        <v>1002</v>
      </c>
      <c r="D59" s="135" t="s">
        <v>1078</v>
      </c>
      <c r="E59" s="14">
        <v>16</v>
      </c>
      <c r="F59" s="90">
        <v>142</v>
      </c>
      <c r="G59" s="117">
        <v>1.9100000000000001E-4</v>
      </c>
      <c r="H59" s="184">
        <v>10</v>
      </c>
      <c r="I59" s="96">
        <v>100</v>
      </c>
      <c r="J59" s="15"/>
      <c r="K59" s="69">
        <f t="shared" si="0"/>
        <v>0</v>
      </c>
      <c r="L59" s="207"/>
    </row>
    <row r="60" spans="1:12" ht="28.2" customHeight="1">
      <c r="A60" s="1632"/>
      <c r="B60" s="1356"/>
      <c r="C60" s="91" t="s">
        <v>1003</v>
      </c>
      <c r="D60" s="132" t="s">
        <v>1082</v>
      </c>
      <c r="E60" s="14">
        <v>16</v>
      </c>
      <c r="F60" s="90">
        <v>201</v>
      </c>
      <c r="G60" s="117">
        <v>2.5500000000000002E-4</v>
      </c>
      <c r="H60" s="184">
        <v>5</v>
      </c>
      <c r="I60" s="96">
        <v>50</v>
      </c>
      <c r="J60" s="15">
        <v>9.51</v>
      </c>
      <c r="K60" s="69">
        <f t="shared" si="0"/>
        <v>855.9</v>
      </c>
      <c r="L60" s="207"/>
    </row>
    <row r="61" spans="1:12" ht="28.2" customHeight="1" thickBot="1">
      <c r="A61" s="1633"/>
      <c r="B61" s="1357"/>
      <c r="C61" s="196" t="s">
        <v>1004</v>
      </c>
      <c r="D61" s="197" t="s">
        <v>1083</v>
      </c>
      <c r="E61" s="114">
        <v>16</v>
      </c>
      <c r="F61" s="198">
        <v>409</v>
      </c>
      <c r="G61" s="199">
        <v>6.3699999999999998E-4</v>
      </c>
      <c r="H61" s="200">
        <v>2</v>
      </c>
      <c r="I61" s="201">
        <v>30</v>
      </c>
      <c r="J61" s="129">
        <v>16.77</v>
      </c>
      <c r="K61" s="111">
        <f t="shared" si="0"/>
        <v>1509.3</v>
      </c>
      <c r="L61" s="210"/>
    </row>
    <row r="62" spans="1:12" ht="28.2" customHeight="1">
      <c r="A62" s="1631"/>
      <c r="B62" s="1355" t="s">
        <v>1084</v>
      </c>
      <c r="C62" s="100" t="s">
        <v>1005</v>
      </c>
      <c r="D62" s="131" t="s">
        <v>1079</v>
      </c>
      <c r="E62" s="10">
        <v>16</v>
      </c>
      <c r="F62" s="101">
        <v>113</v>
      </c>
      <c r="G62" s="119">
        <v>1.27E-4</v>
      </c>
      <c r="H62" s="186">
        <v>20</v>
      </c>
      <c r="I62" s="109">
        <v>100</v>
      </c>
      <c r="J62" s="11"/>
      <c r="K62" s="68">
        <f t="shared" si="0"/>
        <v>0</v>
      </c>
      <c r="L62" s="206"/>
    </row>
    <row r="63" spans="1:12" ht="28.2" customHeight="1">
      <c r="A63" s="1632"/>
      <c r="B63" s="1356"/>
      <c r="C63" s="91" t="s">
        <v>1006</v>
      </c>
      <c r="D63" s="132" t="s">
        <v>1080</v>
      </c>
      <c r="E63" s="14">
        <v>16</v>
      </c>
      <c r="F63" s="90">
        <v>137</v>
      </c>
      <c r="G63" s="117">
        <v>2.5500000000000002E-4</v>
      </c>
      <c r="H63" s="184">
        <v>20</v>
      </c>
      <c r="I63" s="96">
        <v>50</v>
      </c>
      <c r="J63" s="15"/>
      <c r="K63" s="69">
        <f t="shared" si="0"/>
        <v>0</v>
      </c>
      <c r="L63" s="207"/>
    </row>
    <row r="64" spans="1:12" ht="28.2" customHeight="1" thickBot="1">
      <c r="A64" s="1633"/>
      <c r="B64" s="1357"/>
      <c r="C64" s="102" t="s">
        <v>1007</v>
      </c>
      <c r="D64" s="133" t="s">
        <v>1078</v>
      </c>
      <c r="E64" s="17">
        <v>16</v>
      </c>
      <c r="F64" s="103">
        <v>248</v>
      </c>
      <c r="G64" s="120">
        <v>2.5500000000000002E-4</v>
      </c>
      <c r="H64" s="185">
        <v>2</v>
      </c>
      <c r="I64" s="108">
        <v>50</v>
      </c>
      <c r="J64" s="18"/>
      <c r="K64" s="70">
        <f t="shared" si="0"/>
        <v>0</v>
      </c>
      <c r="L64" s="208"/>
    </row>
    <row r="65" spans="1:12" ht="28.2" customHeight="1" thickBot="1">
      <c r="A65" s="1642" t="s">
        <v>574</v>
      </c>
      <c r="B65" s="1630"/>
      <c r="C65" s="1630"/>
      <c r="D65" s="1630"/>
      <c r="E65" s="1630"/>
      <c r="F65" s="1630"/>
      <c r="G65" s="1630"/>
      <c r="H65" s="1630"/>
      <c r="I65" s="1630"/>
      <c r="J65" s="1630"/>
      <c r="K65" s="1630"/>
      <c r="L65" s="209"/>
    </row>
    <row r="66" spans="1:12" ht="28.2" customHeight="1">
      <c r="A66" s="1297"/>
      <c r="B66" s="1300" t="s">
        <v>1086</v>
      </c>
      <c r="C66" s="100" t="s">
        <v>1021</v>
      </c>
      <c r="D66" s="131" t="s">
        <v>761</v>
      </c>
      <c r="E66" s="32">
        <v>16</v>
      </c>
      <c r="F66" s="101">
        <v>35</v>
      </c>
      <c r="G66" s="119">
        <v>6.3999999999999997E-5</v>
      </c>
      <c r="H66" s="186">
        <v>20</v>
      </c>
      <c r="I66" s="177">
        <v>200</v>
      </c>
      <c r="J66" s="162">
        <v>1.74</v>
      </c>
      <c r="K66" s="68">
        <f t="shared" si="0"/>
        <v>156.6</v>
      </c>
      <c r="L66" s="206"/>
    </row>
    <row r="67" spans="1:12" ht="28.2" customHeight="1">
      <c r="A67" s="1329"/>
      <c r="B67" s="1467"/>
      <c r="C67" s="188" t="s">
        <v>1022</v>
      </c>
      <c r="D67" s="285" t="s">
        <v>644</v>
      </c>
      <c r="E67" s="59">
        <v>16</v>
      </c>
      <c r="F67" s="191">
        <v>41</v>
      </c>
      <c r="G67" s="192">
        <v>6.3999999999999997E-5</v>
      </c>
      <c r="H67" s="190">
        <v>20</v>
      </c>
      <c r="I67" s="155">
        <v>200</v>
      </c>
      <c r="J67" s="56">
        <v>2.02</v>
      </c>
      <c r="K67" s="113">
        <f t="shared" si="0"/>
        <v>181.8</v>
      </c>
      <c r="L67" s="211"/>
    </row>
    <row r="68" spans="1:12" ht="28.2" customHeight="1">
      <c r="A68" s="1329"/>
      <c r="B68" s="1467"/>
      <c r="C68" s="188" t="s">
        <v>1023</v>
      </c>
      <c r="D68" s="285" t="s">
        <v>672</v>
      </c>
      <c r="E68" s="59">
        <v>16</v>
      </c>
      <c r="F68" s="191">
        <v>53</v>
      </c>
      <c r="G68" s="192">
        <v>6.3999999999999997E-5</v>
      </c>
      <c r="H68" s="190">
        <v>20</v>
      </c>
      <c r="I68" s="155">
        <v>200</v>
      </c>
      <c r="J68" s="56">
        <v>2.61</v>
      </c>
      <c r="K68" s="113">
        <f t="shared" si="0"/>
        <v>234.89999999999998</v>
      </c>
      <c r="L68" s="211"/>
    </row>
    <row r="69" spans="1:12" ht="28.2" customHeight="1">
      <c r="A69" s="1329"/>
      <c r="B69" s="1467"/>
      <c r="C69" s="188" t="s">
        <v>1024</v>
      </c>
      <c r="D69" s="285" t="s">
        <v>1069</v>
      </c>
      <c r="E69" s="59">
        <v>16</v>
      </c>
      <c r="F69" s="191">
        <v>69</v>
      </c>
      <c r="G69" s="192">
        <v>1.27E-4</v>
      </c>
      <c r="H69" s="190">
        <v>10</v>
      </c>
      <c r="I69" s="155">
        <v>100</v>
      </c>
      <c r="J69" s="56">
        <v>3.07</v>
      </c>
      <c r="K69" s="113">
        <f t="shared" si="0"/>
        <v>276.3</v>
      </c>
      <c r="L69" s="211"/>
    </row>
    <row r="70" spans="1:12" ht="28.2" customHeight="1">
      <c r="A70" s="1329"/>
      <c r="B70" s="1467"/>
      <c r="C70" s="188" t="s">
        <v>1025</v>
      </c>
      <c r="D70" s="285" t="s">
        <v>671</v>
      </c>
      <c r="E70" s="59">
        <v>16</v>
      </c>
      <c r="F70" s="191">
        <v>97</v>
      </c>
      <c r="G70" s="192">
        <v>2.5500000000000002E-4</v>
      </c>
      <c r="H70" s="190">
        <v>10</v>
      </c>
      <c r="I70" s="155">
        <v>50</v>
      </c>
      <c r="J70" s="56">
        <v>4.8099999999999996</v>
      </c>
      <c r="K70" s="113">
        <f t="shared" si="0"/>
        <v>432.9</v>
      </c>
      <c r="L70" s="211"/>
    </row>
    <row r="71" spans="1:12" ht="28.2" customHeight="1">
      <c r="A71" s="1298"/>
      <c r="B71" s="1301"/>
      <c r="C71" s="91" t="s">
        <v>1026</v>
      </c>
      <c r="D71" s="132" t="s">
        <v>1070</v>
      </c>
      <c r="E71" s="58">
        <v>16</v>
      </c>
      <c r="F71" s="90">
        <v>135</v>
      </c>
      <c r="G71" s="117">
        <v>3.19E-4</v>
      </c>
      <c r="H71" s="184">
        <v>5</v>
      </c>
      <c r="I71" s="156">
        <v>50</v>
      </c>
      <c r="J71" s="349">
        <v>6.51</v>
      </c>
      <c r="K71" s="69">
        <f t="shared" si="0"/>
        <v>585.9</v>
      </c>
      <c r="L71" s="207"/>
    </row>
    <row r="72" spans="1:12" ht="28.2" customHeight="1" thickBot="1">
      <c r="A72" s="1299"/>
      <c r="B72" s="1302"/>
      <c r="C72" s="97" t="s">
        <v>1027</v>
      </c>
      <c r="D72" s="6" t="s">
        <v>657</v>
      </c>
      <c r="E72" s="57">
        <v>16</v>
      </c>
      <c r="F72" s="57">
        <v>220</v>
      </c>
      <c r="G72" s="83">
        <v>7.9600000000000005E-4</v>
      </c>
      <c r="H72" s="168">
        <v>2</v>
      </c>
      <c r="I72" s="178">
        <v>20</v>
      </c>
      <c r="J72" s="25">
        <v>9.8699999999999992</v>
      </c>
      <c r="K72" s="70">
        <f t="shared" si="0"/>
        <v>888.3</v>
      </c>
      <c r="L72" s="208"/>
    </row>
    <row r="73" spans="1:12" ht="28.2" customHeight="1">
      <c r="A73" s="1407"/>
      <c r="B73" s="1312" t="s">
        <v>1087</v>
      </c>
      <c r="C73" s="100" t="s">
        <v>1008</v>
      </c>
      <c r="D73" s="4" t="s">
        <v>1088</v>
      </c>
      <c r="E73" s="32">
        <v>16</v>
      </c>
      <c r="F73" s="101">
        <v>65</v>
      </c>
      <c r="G73" s="119">
        <v>7.1000000000000005E-5</v>
      </c>
      <c r="H73" s="186">
        <v>20</v>
      </c>
      <c r="I73" s="180">
        <v>180</v>
      </c>
      <c r="J73" s="11">
        <v>4.5599999999999996</v>
      </c>
      <c r="K73" s="68">
        <f t="shared" si="0"/>
        <v>410.4</v>
      </c>
      <c r="L73" s="206"/>
    </row>
    <row r="74" spans="1:12" ht="28.2" customHeight="1">
      <c r="A74" s="1643"/>
      <c r="B74" s="1383"/>
      <c r="C74" s="188" t="s">
        <v>1009</v>
      </c>
      <c r="D74" s="2" t="s">
        <v>1090</v>
      </c>
      <c r="E74" s="59">
        <v>16</v>
      </c>
      <c r="F74" s="191">
        <v>102</v>
      </c>
      <c r="G74" s="192">
        <v>1.06E-4</v>
      </c>
      <c r="H74" s="190">
        <v>20</v>
      </c>
      <c r="I74" s="286">
        <v>120</v>
      </c>
      <c r="J74" s="277">
        <v>4.1500000000000004</v>
      </c>
      <c r="K74" s="113">
        <f t="shared" ref="K74:K127" si="1">J74*$K$2*((100-$K$1)/100)</f>
        <v>373.50000000000006</v>
      </c>
      <c r="L74" s="211"/>
    </row>
    <row r="75" spans="1:12" ht="28.2" customHeight="1">
      <c r="A75" s="1643"/>
      <c r="B75" s="1383"/>
      <c r="C75" s="188" t="s">
        <v>1010</v>
      </c>
      <c r="D75" s="2" t="s">
        <v>1089</v>
      </c>
      <c r="E75" s="59">
        <v>16</v>
      </c>
      <c r="F75" s="191">
        <v>89</v>
      </c>
      <c r="G75" s="192">
        <v>1.06E-4</v>
      </c>
      <c r="H75" s="190">
        <v>10</v>
      </c>
      <c r="I75" s="286">
        <v>120</v>
      </c>
      <c r="J75" s="277">
        <v>4.95</v>
      </c>
      <c r="K75" s="113">
        <f t="shared" si="1"/>
        <v>445.5</v>
      </c>
      <c r="L75" s="211"/>
    </row>
    <row r="76" spans="1:12" ht="28.2" customHeight="1">
      <c r="A76" s="1643"/>
      <c r="B76" s="1383"/>
      <c r="C76" s="188" t="s">
        <v>1011</v>
      </c>
      <c r="D76" s="2" t="s">
        <v>1091</v>
      </c>
      <c r="E76" s="59">
        <v>16</v>
      </c>
      <c r="F76" s="191">
        <v>83</v>
      </c>
      <c r="G76" s="192">
        <v>1.06E-4</v>
      </c>
      <c r="H76" s="190">
        <v>10</v>
      </c>
      <c r="I76" s="286">
        <v>120</v>
      </c>
      <c r="J76" s="277">
        <v>5.41</v>
      </c>
      <c r="K76" s="113">
        <f t="shared" si="1"/>
        <v>486.90000000000003</v>
      </c>
      <c r="L76" s="211"/>
    </row>
    <row r="77" spans="1:12" ht="28.2" customHeight="1">
      <c r="A77" s="1643"/>
      <c r="B77" s="1383"/>
      <c r="C77" s="188" t="s">
        <v>1012</v>
      </c>
      <c r="D77" s="2" t="s">
        <v>1078</v>
      </c>
      <c r="E77" s="59">
        <v>16</v>
      </c>
      <c r="F77" s="191">
        <v>89</v>
      </c>
      <c r="G77" s="192">
        <v>1.3300000000000001E-4</v>
      </c>
      <c r="H77" s="190">
        <v>10</v>
      </c>
      <c r="I77" s="286">
        <v>120</v>
      </c>
      <c r="J77" s="277">
        <v>7.29</v>
      </c>
      <c r="K77" s="113">
        <f t="shared" si="1"/>
        <v>656.1</v>
      </c>
      <c r="L77" s="211"/>
    </row>
    <row r="78" spans="1:12" ht="28.2" customHeight="1">
      <c r="A78" s="1643"/>
      <c r="B78" s="1383"/>
      <c r="C78" s="188" t="s">
        <v>1013</v>
      </c>
      <c r="D78" s="2" t="s">
        <v>1092</v>
      </c>
      <c r="E78" s="58">
        <v>16</v>
      </c>
      <c r="F78" s="191">
        <v>150</v>
      </c>
      <c r="G78" s="192">
        <v>2.5500000000000002E-4</v>
      </c>
      <c r="H78" s="190">
        <v>10</v>
      </c>
      <c r="I78" s="286">
        <v>50</v>
      </c>
      <c r="J78" s="277">
        <v>9.2799999999999994</v>
      </c>
      <c r="K78" s="113">
        <f t="shared" si="1"/>
        <v>835.19999999999993</v>
      </c>
      <c r="L78" s="211"/>
    </row>
    <row r="79" spans="1:12" ht="28.2" customHeight="1">
      <c r="A79" s="1643"/>
      <c r="B79" s="1383"/>
      <c r="C79" s="188" t="s">
        <v>1014</v>
      </c>
      <c r="D79" s="2" t="s">
        <v>1093</v>
      </c>
      <c r="E79" s="78">
        <v>16</v>
      </c>
      <c r="F79" s="191">
        <v>152</v>
      </c>
      <c r="G79" s="192">
        <v>1.5899999999999999E-4</v>
      </c>
      <c r="H79" s="190">
        <v>20</v>
      </c>
      <c r="I79" s="286">
        <v>80</v>
      </c>
      <c r="J79" s="277">
        <v>7.84</v>
      </c>
      <c r="K79" s="113">
        <f t="shared" si="1"/>
        <v>705.6</v>
      </c>
      <c r="L79" s="211"/>
    </row>
    <row r="80" spans="1:12" ht="28.2" customHeight="1">
      <c r="A80" s="1643"/>
      <c r="B80" s="1383"/>
      <c r="C80" s="188" t="s">
        <v>1015</v>
      </c>
      <c r="D80" s="2" t="s">
        <v>1094</v>
      </c>
      <c r="E80" s="14">
        <v>16</v>
      </c>
      <c r="F80" s="191">
        <v>109</v>
      </c>
      <c r="G80" s="192">
        <v>2.5500000000000002E-4</v>
      </c>
      <c r="H80" s="190">
        <v>10</v>
      </c>
      <c r="I80" s="286">
        <v>50</v>
      </c>
      <c r="J80" s="277">
        <v>8.89</v>
      </c>
      <c r="K80" s="113">
        <f t="shared" si="1"/>
        <v>800.1</v>
      </c>
      <c r="L80" s="211"/>
    </row>
    <row r="81" spans="1:12" ht="28.2" customHeight="1">
      <c r="A81" s="1408"/>
      <c r="B81" s="1313"/>
      <c r="C81" s="91" t="s">
        <v>1016</v>
      </c>
      <c r="D81" s="5" t="s">
        <v>1095</v>
      </c>
      <c r="E81" s="14">
        <v>16</v>
      </c>
      <c r="F81" s="90">
        <v>156</v>
      </c>
      <c r="G81" s="117">
        <v>2.5500000000000002E-4</v>
      </c>
      <c r="H81" s="184">
        <v>5</v>
      </c>
      <c r="I81" s="176">
        <v>50</v>
      </c>
      <c r="J81" s="15">
        <v>8.77</v>
      </c>
      <c r="K81" s="69">
        <f t="shared" si="1"/>
        <v>789.3</v>
      </c>
      <c r="L81" s="207"/>
    </row>
    <row r="82" spans="1:12" ht="28.2" customHeight="1">
      <c r="A82" s="1408"/>
      <c r="B82" s="1313"/>
      <c r="C82" s="91" t="s">
        <v>1017</v>
      </c>
      <c r="D82" s="5" t="s">
        <v>1096</v>
      </c>
      <c r="E82" s="14">
        <v>16</v>
      </c>
      <c r="F82" s="90">
        <v>229</v>
      </c>
      <c r="G82" s="117">
        <v>3.19E-4</v>
      </c>
      <c r="H82" s="184">
        <v>5</v>
      </c>
      <c r="I82" s="176">
        <v>50</v>
      </c>
      <c r="J82" s="15">
        <v>10.49</v>
      </c>
      <c r="K82" s="69">
        <f t="shared" si="1"/>
        <v>944.1</v>
      </c>
      <c r="L82" s="207"/>
    </row>
    <row r="83" spans="1:12" ht="28.2" customHeight="1">
      <c r="A83" s="1408"/>
      <c r="B83" s="1313"/>
      <c r="C83" s="91" t="s">
        <v>1018</v>
      </c>
      <c r="D83" s="5" t="s">
        <v>1097</v>
      </c>
      <c r="E83" s="14">
        <v>16</v>
      </c>
      <c r="F83" s="90">
        <v>141</v>
      </c>
      <c r="G83" s="117">
        <v>2.5500000000000002E-4</v>
      </c>
      <c r="H83" s="184">
        <v>10</v>
      </c>
      <c r="I83" s="176">
        <v>50</v>
      </c>
      <c r="J83" s="15">
        <v>10.95</v>
      </c>
      <c r="K83" s="69">
        <f t="shared" si="1"/>
        <v>985.49999999999989</v>
      </c>
      <c r="L83" s="207"/>
    </row>
    <row r="84" spans="1:12" ht="28.2" customHeight="1">
      <c r="A84" s="1408"/>
      <c r="B84" s="1313"/>
      <c r="C84" s="91" t="s">
        <v>1019</v>
      </c>
      <c r="D84" s="5" t="s">
        <v>1083</v>
      </c>
      <c r="E84" s="14">
        <v>16</v>
      </c>
      <c r="F84" s="90">
        <v>335</v>
      </c>
      <c r="G84" s="117">
        <v>6.3699999999999998E-4</v>
      </c>
      <c r="H84" s="184">
        <v>4</v>
      </c>
      <c r="I84" s="176">
        <v>20</v>
      </c>
      <c r="J84" s="15">
        <v>15.07</v>
      </c>
      <c r="K84" s="69">
        <f t="shared" si="1"/>
        <v>1356.3</v>
      </c>
      <c r="L84" s="207"/>
    </row>
    <row r="85" spans="1:12" ht="28.2" customHeight="1" thickBot="1">
      <c r="A85" s="1409"/>
      <c r="B85" s="1364"/>
      <c r="C85" s="102" t="s">
        <v>1020</v>
      </c>
      <c r="D85" s="6" t="s">
        <v>1098</v>
      </c>
      <c r="E85" s="17">
        <v>16</v>
      </c>
      <c r="F85" s="103">
        <v>480</v>
      </c>
      <c r="G85" s="141">
        <v>6.3699999999999998E-4</v>
      </c>
      <c r="H85" s="185">
        <v>4</v>
      </c>
      <c r="I85" s="182">
        <v>20</v>
      </c>
      <c r="J85" s="18">
        <v>17.48</v>
      </c>
      <c r="K85" s="70">
        <f t="shared" si="1"/>
        <v>1573.2</v>
      </c>
      <c r="L85" s="208"/>
    </row>
    <row r="86" spans="1:12" ht="28.2" customHeight="1">
      <c r="A86" s="1407"/>
      <c r="B86" s="1312" t="s">
        <v>1101</v>
      </c>
      <c r="C86" s="100" t="s">
        <v>1028</v>
      </c>
      <c r="D86" s="134" t="s">
        <v>1088</v>
      </c>
      <c r="E86" s="10">
        <v>16</v>
      </c>
      <c r="F86" s="101">
        <v>79</v>
      </c>
      <c r="G86" s="119">
        <v>1.27E-4</v>
      </c>
      <c r="H86" s="186">
        <v>20</v>
      </c>
      <c r="I86" s="104">
        <v>100</v>
      </c>
      <c r="J86" s="11">
        <v>3.96</v>
      </c>
      <c r="K86" s="68">
        <f t="shared" si="1"/>
        <v>356.4</v>
      </c>
      <c r="L86" s="206"/>
    </row>
    <row r="87" spans="1:12" ht="28.2" customHeight="1">
      <c r="A87" s="1408"/>
      <c r="B87" s="1313"/>
      <c r="C87" s="91" t="s">
        <v>1029</v>
      </c>
      <c r="D87" s="135" t="s">
        <v>1099</v>
      </c>
      <c r="E87" s="14">
        <v>16</v>
      </c>
      <c r="F87" s="90">
        <v>113</v>
      </c>
      <c r="G87" s="117">
        <v>1.27E-4</v>
      </c>
      <c r="H87" s="184">
        <v>10</v>
      </c>
      <c r="I87" s="92">
        <v>100</v>
      </c>
      <c r="J87" s="15">
        <v>4.8099999999999996</v>
      </c>
      <c r="K87" s="69">
        <f t="shared" si="1"/>
        <v>432.9</v>
      </c>
      <c r="L87" s="207"/>
    </row>
    <row r="88" spans="1:12" ht="28.2" customHeight="1">
      <c r="A88" s="1408"/>
      <c r="B88" s="1313"/>
      <c r="C88" s="91" t="s">
        <v>1030</v>
      </c>
      <c r="D88" s="135" t="s">
        <v>1090</v>
      </c>
      <c r="E88" s="14">
        <v>16</v>
      </c>
      <c r="F88" s="90">
        <v>79</v>
      </c>
      <c r="G88" s="117">
        <v>7.1000000000000005E-5</v>
      </c>
      <c r="H88" s="184">
        <v>10</v>
      </c>
      <c r="I88" s="92">
        <v>180</v>
      </c>
      <c r="J88" s="15">
        <v>3.62</v>
      </c>
      <c r="K88" s="69">
        <f t="shared" si="1"/>
        <v>325.8</v>
      </c>
      <c r="L88" s="207"/>
    </row>
    <row r="89" spans="1:12" ht="28.2" customHeight="1">
      <c r="A89" s="1408"/>
      <c r="B89" s="1313"/>
      <c r="C89" s="91" t="s">
        <v>1031</v>
      </c>
      <c r="D89" s="135" t="s">
        <v>1089</v>
      </c>
      <c r="E89" s="14">
        <v>16</v>
      </c>
      <c r="F89" s="90">
        <v>109</v>
      </c>
      <c r="G89" s="117">
        <v>1.27E-4</v>
      </c>
      <c r="H89" s="184">
        <v>10</v>
      </c>
      <c r="I89" s="92">
        <v>100</v>
      </c>
      <c r="J89" s="15">
        <v>4.5599999999999996</v>
      </c>
      <c r="K89" s="69">
        <f t="shared" si="1"/>
        <v>410.4</v>
      </c>
      <c r="L89" s="207"/>
    </row>
    <row r="90" spans="1:12" ht="28.2" customHeight="1">
      <c r="A90" s="1408"/>
      <c r="B90" s="1313"/>
      <c r="C90" s="91" t="s">
        <v>1032</v>
      </c>
      <c r="D90" s="135" t="s">
        <v>1100</v>
      </c>
      <c r="E90" s="14">
        <v>16</v>
      </c>
      <c r="F90" s="90">
        <v>144</v>
      </c>
      <c r="G90" s="117">
        <v>2.5500000000000002E-4</v>
      </c>
      <c r="H90" s="184">
        <v>10</v>
      </c>
      <c r="I90" s="92">
        <v>50</v>
      </c>
      <c r="J90" s="15">
        <v>6.9</v>
      </c>
      <c r="K90" s="69">
        <f t="shared" si="1"/>
        <v>621</v>
      </c>
      <c r="L90" s="207"/>
    </row>
    <row r="91" spans="1:12" ht="28.2" customHeight="1">
      <c r="A91" s="1408"/>
      <c r="B91" s="1313"/>
      <c r="C91" s="91" t="s">
        <v>1033</v>
      </c>
      <c r="D91" s="135" t="s">
        <v>1091</v>
      </c>
      <c r="E91" s="14">
        <v>16</v>
      </c>
      <c r="F91" s="90">
        <v>90</v>
      </c>
      <c r="G91" s="117">
        <v>8.0000000000000007E-5</v>
      </c>
      <c r="H91" s="184">
        <v>10</v>
      </c>
      <c r="I91" s="92">
        <v>160</v>
      </c>
      <c r="J91" s="15">
        <v>4.8099999999999996</v>
      </c>
      <c r="K91" s="69">
        <f t="shared" si="1"/>
        <v>432.9</v>
      </c>
      <c r="L91" s="207"/>
    </row>
    <row r="92" spans="1:12" ht="28.2" customHeight="1">
      <c r="A92" s="1408"/>
      <c r="B92" s="1313"/>
      <c r="C92" s="91" t="s">
        <v>1034</v>
      </c>
      <c r="D92" s="135" t="s">
        <v>1078</v>
      </c>
      <c r="E92" s="14">
        <v>16</v>
      </c>
      <c r="F92" s="90">
        <v>114</v>
      </c>
      <c r="G92" s="117">
        <v>2.5500000000000002E-4</v>
      </c>
      <c r="H92" s="184">
        <v>10</v>
      </c>
      <c r="I92" s="92">
        <v>50</v>
      </c>
      <c r="J92" s="15">
        <v>7.85</v>
      </c>
      <c r="K92" s="69">
        <f t="shared" si="1"/>
        <v>706.5</v>
      </c>
      <c r="L92" s="207"/>
    </row>
    <row r="93" spans="1:12" ht="28.2" customHeight="1">
      <c r="A93" s="1408"/>
      <c r="B93" s="1313"/>
      <c r="C93" s="91" t="s">
        <v>1035</v>
      </c>
      <c r="D93" s="135" t="s">
        <v>1092</v>
      </c>
      <c r="E93" s="14">
        <v>16</v>
      </c>
      <c r="F93" s="90">
        <v>137</v>
      </c>
      <c r="G93" s="117">
        <v>1.9900000000000001E-4</v>
      </c>
      <c r="H93" s="184">
        <v>10</v>
      </c>
      <c r="I93" s="92">
        <v>80</v>
      </c>
      <c r="J93" s="15">
        <v>7.1</v>
      </c>
      <c r="K93" s="69">
        <f t="shared" si="1"/>
        <v>639</v>
      </c>
      <c r="L93" s="207"/>
    </row>
    <row r="94" spans="1:12" ht="28.2" customHeight="1">
      <c r="A94" s="1408"/>
      <c r="B94" s="1313"/>
      <c r="C94" s="91" t="s">
        <v>1036</v>
      </c>
      <c r="D94" s="135" t="s">
        <v>1094</v>
      </c>
      <c r="E94" s="14">
        <v>16</v>
      </c>
      <c r="F94" s="90">
        <v>110</v>
      </c>
      <c r="G94" s="117">
        <v>1.9900000000000001E-4</v>
      </c>
      <c r="H94" s="184">
        <v>10</v>
      </c>
      <c r="I94" s="92">
        <v>80</v>
      </c>
      <c r="J94" s="15">
        <v>6.23</v>
      </c>
      <c r="K94" s="69">
        <f t="shared" si="1"/>
        <v>560.70000000000005</v>
      </c>
      <c r="L94" s="207"/>
    </row>
    <row r="95" spans="1:12" ht="28.2" customHeight="1">
      <c r="A95" s="1408"/>
      <c r="B95" s="1313"/>
      <c r="C95" s="91" t="s">
        <v>1037</v>
      </c>
      <c r="D95" s="135" t="s">
        <v>1095</v>
      </c>
      <c r="E95" s="14">
        <v>16</v>
      </c>
      <c r="F95" s="90">
        <v>174</v>
      </c>
      <c r="G95" s="118">
        <v>2.5500000000000002E-4</v>
      </c>
      <c r="H95" s="184">
        <v>5</v>
      </c>
      <c r="I95" s="92">
        <v>50</v>
      </c>
      <c r="J95" s="15">
        <v>7.74</v>
      </c>
      <c r="K95" s="69">
        <f t="shared" si="1"/>
        <v>696.6</v>
      </c>
      <c r="L95" s="207"/>
    </row>
    <row r="96" spans="1:12" ht="28.2" customHeight="1">
      <c r="A96" s="1408"/>
      <c r="B96" s="1313"/>
      <c r="C96" s="91" t="s">
        <v>1038</v>
      </c>
      <c r="D96" s="135" t="s">
        <v>1083</v>
      </c>
      <c r="E96" s="14">
        <v>16</v>
      </c>
      <c r="F96" s="90">
        <v>314</v>
      </c>
      <c r="G96" s="118">
        <v>6.3699999999999998E-4</v>
      </c>
      <c r="H96" s="184">
        <v>4</v>
      </c>
      <c r="I96" s="92">
        <v>20</v>
      </c>
      <c r="J96" s="15">
        <v>13.36</v>
      </c>
      <c r="K96" s="69">
        <f t="shared" si="1"/>
        <v>1202.3999999999999</v>
      </c>
      <c r="L96" s="207"/>
    </row>
    <row r="97" spans="1:12" ht="28.2" customHeight="1" thickBot="1">
      <c r="A97" s="1409"/>
      <c r="B97" s="1364"/>
      <c r="C97" s="102" t="s">
        <v>1039</v>
      </c>
      <c r="D97" s="136" t="s">
        <v>1098</v>
      </c>
      <c r="E97" s="17">
        <v>16</v>
      </c>
      <c r="F97" s="103">
        <v>486</v>
      </c>
      <c r="G97" s="120">
        <v>6.3699999999999998E-4</v>
      </c>
      <c r="H97" s="185">
        <v>4</v>
      </c>
      <c r="I97" s="105">
        <v>20</v>
      </c>
      <c r="J97" s="18">
        <v>22.5</v>
      </c>
      <c r="K97" s="70">
        <f t="shared" si="1"/>
        <v>2025</v>
      </c>
      <c r="L97" s="208"/>
    </row>
    <row r="98" spans="1:12" ht="28.2" customHeight="1">
      <c r="A98" s="1407"/>
      <c r="B98" s="1312" t="s">
        <v>348</v>
      </c>
      <c r="C98" s="100" t="s">
        <v>1040</v>
      </c>
      <c r="D98" s="4" t="s">
        <v>1102</v>
      </c>
      <c r="E98" s="10">
        <v>16</v>
      </c>
      <c r="F98" s="101">
        <v>54</v>
      </c>
      <c r="G98" s="119">
        <v>8.0000000000000007E-5</v>
      </c>
      <c r="H98" s="186">
        <v>10</v>
      </c>
      <c r="I98" s="109">
        <v>200</v>
      </c>
      <c r="J98" s="11">
        <v>1.97</v>
      </c>
      <c r="K98" s="113">
        <f t="shared" si="1"/>
        <v>177.3</v>
      </c>
      <c r="L98" s="211"/>
    </row>
    <row r="99" spans="1:12" ht="28.2" customHeight="1">
      <c r="A99" s="1408"/>
      <c r="B99" s="1313"/>
      <c r="C99" s="91" t="s">
        <v>1041</v>
      </c>
      <c r="D99" s="5" t="s">
        <v>1103</v>
      </c>
      <c r="E99" s="14">
        <v>16</v>
      </c>
      <c r="F99" s="90">
        <v>59</v>
      </c>
      <c r="G99" s="117">
        <v>8.0000000000000007E-5</v>
      </c>
      <c r="H99" s="184">
        <v>10</v>
      </c>
      <c r="I99" s="96">
        <v>200</v>
      </c>
      <c r="J99" s="15">
        <v>2.31</v>
      </c>
      <c r="K99" s="69">
        <f t="shared" si="1"/>
        <v>207.9</v>
      </c>
      <c r="L99" s="207"/>
    </row>
    <row r="100" spans="1:12" ht="28.2" customHeight="1">
      <c r="A100" s="1408"/>
      <c r="B100" s="1313"/>
      <c r="C100" s="91" t="s">
        <v>1042</v>
      </c>
      <c r="D100" s="5" t="s">
        <v>1104</v>
      </c>
      <c r="E100" s="14">
        <v>16</v>
      </c>
      <c r="F100" s="90">
        <v>72</v>
      </c>
      <c r="G100" s="117">
        <v>8.0000000000000007E-5</v>
      </c>
      <c r="H100" s="184">
        <v>10</v>
      </c>
      <c r="I100" s="96">
        <v>200</v>
      </c>
      <c r="J100" s="15">
        <v>3.62</v>
      </c>
      <c r="K100" s="69">
        <f t="shared" si="1"/>
        <v>325.8</v>
      </c>
      <c r="L100" s="207"/>
    </row>
    <row r="101" spans="1:12" ht="28.2" customHeight="1" thickBot="1">
      <c r="A101" s="1409"/>
      <c r="B101" s="1364"/>
      <c r="C101" s="102" t="s">
        <v>1043</v>
      </c>
      <c r="D101" s="6" t="s">
        <v>1105</v>
      </c>
      <c r="E101" s="17">
        <v>16</v>
      </c>
      <c r="F101" s="103">
        <v>99</v>
      </c>
      <c r="G101" s="141">
        <v>1.06E-4</v>
      </c>
      <c r="H101" s="185">
        <v>5</v>
      </c>
      <c r="I101" s="108">
        <v>150</v>
      </c>
      <c r="J101" s="18">
        <v>3.46</v>
      </c>
      <c r="K101" s="111">
        <f t="shared" si="1"/>
        <v>311.39999999999998</v>
      </c>
      <c r="L101" s="210"/>
    </row>
    <row r="102" spans="1:12" ht="28.2" customHeight="1">
      <c r="A102" s="1407"/>
      <c r="B102" s="1312" t="s">
        <v>1107</v>
      </c>
      <c r="C102" s="100" t="s">
        <v>1044</v>
      </c>
      <c r="D102" s="134" t="s">
        <v>1102</v>
      </c>
      <c r="E102" s="10">
        <v>16</v>
      </c>
      <c r="F102" s="101">
        <v>42</v>
      </c>
      <c r="G102" s="119">
        <v>8.0000000000000007E-5</v>
      </c>
      <c r="H102" s="186">
        <v>20</v>
      </c>
      <c r="I102" s="104">
        <v>200</v>
      </c>
      <c r="J102" s="11">
        <v>1.88</v>
      </c>
      <c r="K102" s="68">
        <f t="shared" si="1"/>
        <v>169.2</v>
      </c>
      <c r="L102" s="206"/>
    </row>
    <row r="103" spans="1:12" ht="28.2" customHeight="1">
      <c r="A103" s="1408"/>
      <c r="B103" s="1313"/>
      <c r="C103" s="91" t="s">
        <v>1045</v>
      </c>
      <c r="D103" s="135" t="s">
        <v>1103</v>
      </c>
      <c r="E103" s="14">
        <v>16</v>
      </c>
      <c r="F103" s="90">
        <v>55</v>
      </c>
      <c r="G103" s="117">
        <v>1E-4</v>
      </c>
      <c r="H103" s="184">
        <v>20</v>
      </c>
      <c r="I103" s="92">
        <v>160</v>
      </c>
      <c r="J103" s="15">
        <v>2.4300000000000002</v>
      </c>
      <c r="K103" s="69">
        <f t="shared" si="1"/>
        <v>218.70000000000002</v>
      </c>
      <c r="L103" s="207"/>
    </row>
    <row r="104" spans="1:12" ht="28.2" customHeight="1">
      <c r="A104" s="1408"/>
      <c r="B104" s="1313"/>
      <c r="C104" s="91" t="s">
        <v>1046</v>
      </c>
      <c r="D104" s="135" t="s">
        <v>1104</v>
      </c>
      <c r="E104" s="14">
        <v>16</v>
      </c>
      <c r="F104" s="90">
        <v>56</v>
      </c>
      <c r="G104" s="117">
        <v>1E-4</v>
      </c>
      <c r="H104" s="184">
        <v>20</v>
      </c>
      <c r="I104" s="92">
        <v>160</v>
      </c>
      <c r="J104" s="15">
        <v>3.96</v>
      </c>
      <c r="K104" s="69">
        <f t="shared" si="1"/>
        <v>356.4</v>
      </c>
      <c r="L104" s="207"/>
    </row>
    <row r="105" spans="1:12" ht="28.2" customHeight="1">
      <c r="A105" s="1408"/>
      <c r="B105" s="1313"/>
      <c r="C105" s="91" t="s">
        <v>1047</v>
      </c>
      <c r="D105" s="135" t="s">
        <v>1106</v>
      </c>
      <c r="E105" s="14">
        <v>16</v>
      </c>
      <c r="F105" s="90">
        <v>69</v>
      </c>
      <c r="G105" s="117">
        <v>1.5899999999999999E-4</v>
      </c>
      <c r="H105" s="184">
        <v>20</v>
      </c>
      <c r="I105" s="92">
        <v>100</v>
      </c>
      <c r="J105" s="15">
        <v>3.07</v>
      </c>
      <c r="K105" s="69">
        <f t="shared" si="1"/>
        <v>276.3</v>
      </c>
      <c r="L105" s="207"/>
    </row>
    <row r="106" spans="1:12" ht="28.2" customHeight="1">
      <c r="A106" s="1408"/>
      <c r="B106" s="1313"/>
      <c r="C106" s="91" t="s">
        <v>1048</v>
      </c>
      <c r="D106" s="135" t="s">
        <v>1105</v>
      </c>
      <c r="E106" s="14">
        <v>16</v>
      </c>
      <c r="F106" s="90">
        <v>73</v>
      </c>
      <c r="G106" s="117">
        <v>1.5899999999999999E-4</v>
      </c>
      <c r="H106" s="184">
        <v>10</v>
      </c>
      <c r="I106" s="92">
        <v>100</v>
      </c>
      <c r="J106" s="15">
        <v>3.34</v>
      </c>
      <c r="K106" s="69">
        <f t="shared" si="1"/>
        <v>300.59999999999997</v>
      </c>
      <c r="L106" s="207"/>
    </row>
    <row r="107" spans="1:12" ht="28.2" customHeight="1">
      <c r="A107" s="1408"/>
      <c r="B107" s="1313"/>
      <c r="C107" s="91" t="s">
        <v>1049</v>
      </c>
      <c r="D107" s="135" t="s">
        <v>1108</v>
      </c>
      <c r="E107" s="14">
        <v>16</v>
      </c>
      <c r="F107" s="90">
        <v>90</v>
      </c>
      <c r="G107" s="117">
        <v>2.12E-4</v>
      </c>
      <c r="H107" s="184">
        <v>10</v>
      </c>
      <c r="I107" s="92">
        <v>60</v>
      </c>
      <c r="J107" s="15">
        <v>4.05</v>
      </c>
      <c r="K107" s="69">
        <f t="shared" si="1"/>
        <v>364.5</v>
      </c>
      <c r="L107" s="207"/>
    </row>
    <row r="108" spans="1:12" ht="28.2" customHeight="1">
      <c r="A108" s="1408"/>
      <c r="B108" s="1313"/>
      <c r="C108" s="91" t="s">
        <v>1050</v>
      </c>
      <c r="D108" s="135" t="s">
        <v>1109</v>
      </c>
      <c r="E108" s="14">
        <v>16</v>
      </c>
      <c r="F108" s="90">
        <v>101</v>
      </c>
      <c r="G108" s="117">
        <v>2.12E-4</v>
      </c>
      <c r="H108" s="184">
        <v>10</v>
      </c>
      <c r="I108" s="92">
        <v>60</v>
      </c>
      <c r="J108" s="15">
        <v>4.6500000000000004</v>
      </c>
      <c r="K108" s="69">
        <f t="shared" si="1"/>
        <v>418.50000000000006</v>
      </c>
      <c r="L108" s="207"/>
    </row>
    <row r="109" spans="1:12" ht="28.2" customHeight="1">
      <c r="A109" s="1408"/>
      <c r="B109" s="1313"/>
      <c r="C109" s="91" t="s">
        <v>1051</v>
      </c>
      <c r="D109" s="135" t="s">
        <v>1110</v>
      </c>
      <c r="E109" s="14">
        <v>16</v>
      </c>
      <c r="F109" s="90">
        <v>103</v>
      </c>
      <c r="G109" s="117">
        <v>2.12E-4</v>
      </c>
      <c r="H109" s="184">
        <v>10</v>
      </c>
      <c r="I109" s="92">
        <v>60</v>
      </c>
      <c r="J109" s="348">
        <v>4.58</v>
      </c>
      <c r="K109" s="69">
        <f t="shared" si="1"/>
        <v>412.2</v>
      </c>
      <c r="L109" s="207"/>
    </row>
    <row r="110" spans="1:12" ht="28.2" customHeight="1">
      <c r="A110" s="1408"/>
      <c r="B110" s="1313"/>
      <c r="C110" s="91" t="s">
        <v>1052</v>
      </c>
      <c r="D110" s="132" t="s">
        <v>1111</v>
      </c>
      <c r="E110" s="14">
        <v>16</v>
      </c>
      <c r="F110" s="90">
        <v>137</v>
      </c>
      <c r="G110" s="117">
        <v>2.5500000000000002E-4</v>
      </c>
      <c r="H110" s="184">
        <v>4</v>
      </c>
      <c r="I110" s="92">
        <v>100</v>
      </c>
      <c r="J110" s="348">
        <v>5.89</v>
      </c>
      <c r="K110" s="69">
        <f t="shared" si="1"/>
        <v>530.1</v>
      </c>
      <c r="L110" s="207"/>
    </row>
    <row r="111" spans="1:12" ht="28.2" customHeight="1">
      <c r="A111" s="1408"/>
      <c r="B111" s="1313"/>
      <c r="C111" s="91" t="s">
        <v>1053</v>
      </c>
      <c r="D111" s="132" t="s">
        <v>1112</v>
      </c>
      <c r="E111" s="14">
        <v>16</v>
      </c>
      <c r="F111" s="90">
        <v>162</v>
      </c>
      <c r="G111" s="117">
        <v>3.3199999999999999E-4</v>
      </c>
      <c r="H111" s="184">
        <v>4</v>
      </c>
      <c r="I111" s="92">
        <v>48</v>
      </c>
      <c r="J111" s="15">
        <v>8.11</v>
      </c>
      <c r="K111" s="69">
        <f t="shared" si="1"/>
        <v>729.9</v>
      </c>
      <c r="L111" s="207"/>
    </row>
    <row r="112" spans="1:12" ht="28.2" customHeight="1">
      <c r="A112" s="1408"/>
      <c r="B112" s="1313"/>
      <c r="C112" s="91" t="s">
        <v>1054</v>
      </c>
      <c r="D112" s="132" t="s">
        <v>1113</v>
      </c>
      <c r="E112" s="14">
        <v>16</v>
      </c>
      <c r="F112" s="90">
        <v>165</v>
      </c>
      <c r="G112" s="117">
        <v>3.3199999999999999E-4</v>
      </c>
      <c r="H112" s="184">
        <v>4</v>
      </c>
      <c r="I112" s="92">
        <v>48</v>
      </c>
      <c r="J112" s="15">
        <v>9.0500000000000007</v>
      </c>
      <c r="K112" s="69">
        <f t="shared" si="1"/>
        <v>814.50000000000011</v>
      </c>
      <c r="L112" s="207"/>
    </row>
    <row r="113" spans="1:12" ht="28.2" customHeight="1" thickBot="1">
      <c r="A113" s="1627"/>
      <c r="B113" s="1314"/>
      <c r="C113" s="196" t="s">
        <v>1055</v>
      </c>
      <c r="D113" s="197" t="s">
        <v>1114</v>
      </c>
      <c r="E113" s="14">
        <v>16</v>
      </c>
      <c r="F113" s="198">
        <v>183</v>
      </c>
      <c r="G113" s="199">
        <v>3.3199999999999999E-4</v>
      </c>
      <c r="H113" s="200">
        <v>4</v>
      </c>
      <c r="I113" s="287">
        <v>48</v>
      </c>
      <c r="J113" s="129">
        <v>10.31</v>
      </c>
      <c r="K113" s="111">
        <f t="shared" si="1"/>
        <v>927.90000000000009</v>
      </c>
      <c r="L113" s="210"/>
    </row>
    <row r="114" spans="1:12" ht="28.2" customHeight="1">
      <c r="A114" s="1407"/>
      <c r="B114" s="1312" t="s">
        <v>1115</v>
      </c>
      <c r="C114" s="100" t="s">
        <v>1056</v>
      </c>
      <c r="D114" s="134" t="s">
        <v>1089</v>
      </c>
      <c r="E114" s="10">
        <v>16</v>
      </c>
      <c r="F114" s="101">
        <v>81</v>
      </c>
      <c r="G114" s="119">
        <v>8.5000000000000006E-5</v>
      </c>
      <c r="H114" s="186">
        <v>10</v>
      </c>
      <c r="I114" s="107">
        <v>150</v>
      </c>
      <c r="J114" s="11">
        <v>4.33</v>
      </c>
      <c r="K114" s="68">
        <f t="shared" si="1"/>
        <v>389.7</v>
      </c>
      <c r="L114" s="206"/>
    </row>
    <row r="115" spans="1:12" ht="28.2" customHeight="1">
      <c r="A115" s="1408"/>
      <c r="B115" s="1313"/>
      <c r="C115" s="91" t="s">
        <v>1057</v>
      </c>
      <c r="D115" s="132" t="s">
        <v>1078</v>
      </c>
      <c r="E115" s="14">
        <v>16</v>
      </c>
      <c r="F115" s="90">
        <v>90</v>
      </c>
      <c r="G115" s="118">
        <v>8.5000000000000006E-5</v>
      </c>
      <c r="H115" s="184">
        <v>10</v>
      </c>
      <c r="I115" s="96">
        <v>150</v>
      </c>
      <c r="J115" s="348">
        <v>4.28</v>
      </c>
      <c r="K115" s="69">
        <f t="shared" si="1"/>
        <v>385.20000000000005</v>
      </c>
      <c r="L115" s="207"/>
    </row>
    <row r="116" spans="1:12" ht="28.2" customHeight="1" thickBot="1">
      <c r="A116" s="1409"/>
      <c r="B116" s="1364"/>
      <c r="C116" s="102"/>
      <c r="D116" s="133"/>
      <c r="E116" s="57"/>
      <c r="F116" s="103"/>
      <c r="G116" s="120"/>
      <c r="H116" s="185"/>
      <c r="I116" s="108"/>
      <c r="J116" s="18"/>
      <c r="K116" s="70">
        <f t="shared" si="1"/>
        <v>0</v>
      </c>
      <c r="L116" s="208"/>
    </row>
    <row r="117" spans="1:12" ht="28.2" customHeight="1" thickBot="1">
      <c r="A117" s="1642" t="s">
        <v>1119</v>
      </c>
      <c r="B117" s="1630"/>
      <c r="C117" s="1630"/>
      <c r="D117" s="1630"/>
      <c r="E117" s="1630"/>
      <c r="F117" s="1630"/>
      <c r="G117" s="1630"/>
      <c r="H117" s="1630"/>
      <c r="I117" s="1630"/>
      <c r="J117" s="1630"/>
      <c r="K117" s="1630"/>
      <c r="L117" s="209"/>
    </row>
    <row r="118" spans="1:12" ht="28.2" customHeight="1">
      <c r="A118" s="1631"/>
      <c r="B118" s="1355" t="s">
        <v>1118</v>
      </c>
      <c r="C118" s="100" t="s">
        <v>1059</v>
      </c>
      <c r="D118" s="134" t="s">
        <v>1100</v>
      </c>
      <c r="E118" s="10">
        <v>16</v>
      </c>
      <c r="F118" s="101">
        <v>238</v>
      </c>
      <c r="G118" s="119">
        <v>2.12E-4</v>
      </c>
      <c r="H118" s="186">
        <v>2</v>
      </c>
      <c r="I118" s="107">
        <v>60</v>
      </c>
      <c r="J118" s="11">
        <v>24.63</v>
      </c>
      <c r="K118" s="68">
        <f t="shared" si="1"/>
        <v>2216.6999999999998</v>
      </c>
      <c r="L118" s="206"/>
    </row>
    <row r="119" spans="1:12" ht="28.2" customHeight="1">
      <c r="A119" s="1632"/>
      <c r="B119" s="1356"/>
      <c r="C119" s="91" t="s">
        <v>1060</v>
      </c>
      <c r="D119" s="135" t="s">
        <v>1092</v>
      </c>
      <c r="E119" s="14">
        <v>16</v>
      </c>
      <c r="F119" s="90">
        <v>252</v>
      </c>
      <c r="G119" s="117">
        <v>4.2499999999999998E-4</v>
      </c>
      <c r="H119" s="184">
        <v>2</v>
      </c>
      <c r="I119" s="95">
        <v>30</v>
      </c>
      <c r="J119" s="15">
        <v>31.27</v>
      </c>
      <c r="K119" s="69">
        <f t="shared" si="1"/>
        <v>2814.3</v>
      </c>
      <c r="L119" s="207"/>
    </row>
    <row r="120" spans="1:12" ht="28.2" customHeight="1" thickBot="1">
      <c r="A120" s="1633"/>
      <c r="B120" s="1357"/>
      <c r="C120" s="102" t="s">
        <v>1061</v>
      </c>
      <c r="D120" s="136" t="s">
        <v>1083</v>
      </c>
      <c r="E120" s="17">
        <v>16</v>
      </c>
      <c r="F120" s="103">
        <v>581</v>
      </c>
      <c r="G120" s="141">
        <v>6.3699999999999998E-4</v>
      </c>
      <c r="H120" s="185">
        <v>2</v>
      </c>
      <c r="I120" s="289">
        <v>20</v>
      </c>
      <c r="J120" s="18">
        <v>70.040000000000006</v>
      </c>
      <c r="K120" s="70">
        <f t="shared" si="1"/>
        <v>6303.6</v>
      </c>
      <c r="L120" s="208"/>
    </row>
    <row r="121" spans="1:12" ht="28.2" customHeight="1">
      <c r="A121" s="1632"/>
      <c r="B121" s="1356" t="s">
        <v>1120</v>
      </c>
      <c r="C121" s="188" t="s">
        <v>1062</v>
      </c>
      <c r="D121" s="276" t="s">
        <v>1088</v>
      </c>
      <c r="E121" s="112">
        <v>16</v>
      </c>
      <c r="F121" s="191">
        <v>148</v>
      </c>
      <c r="G121" s="192">
        <v>1.27E-4</v>
      </c>
      <c r="H121" s="190">
        <v>2</v>
      </c>
      <c r="I121" s="288">
        <v>100</v>
      </c>
      <c r="J121" s="350">
        <v>5.84</v>
      </c>
      <c r="K121" s="113">
        <f t="shared" si="1"/>
        <v>525.6</v>
      </c>
      <c r="L121" s="211"/>
    </row>
    <row r="122" spans="1:12" ht="28.2" customHeight="1">
      <c r="A122" s="1632"/>
      <c r="B122" s="1356"/>
      <c r="C122" s="91" t="s">
        <v>1063</v>
      </c>
      <c r="D122" s="135" t="s">
        <v>1090</v>
      </c>
      <c r="E122" s="14">
        <v>16</v>
      </c>
      <c r="F122" s="90">
        <v>154</v>
      </c>
      <c r="G122" s="117">
        <v>1.4200000000000001E-4</v>
      </c>
      <c r="H122" s="184">
        <v>2</v>
      </c>
      <c r="I122" s="95">
        <v>90</v>
      </c>
      <c r="J122" s="348">
        <v>4.83</v>
      </c>
      <c r="K122" s="69">
        <f t="shared" si="1"/>
        <v>434.7</v>
      </c>
      <c r="L122" s="207"/>
    </row>
    <row r="123" spans="1:12" ht="28.2" customHeight="1">
      <c r="A123" s="1632"/>
      <c r="B123" s="1356"/>
      <c r="C123" s="91" t="s">
        <v>1064</v>
      </c>
      <c r="D123" s="135" t="s">
        <v>1116</v>
      </c>
      <c r="E123" s="14">
        <v>16</v>
      </c>
      <c r="F123" s="90">
        <v>228</v>
      </c>
      <c r="G123" s="117">
        <v>2.12E-4</v>
      </c>
      <c r="H123" s="184">
        <v>2</v>
      </c>
      <c r="I123" s="95">
        <v>60</v>
      </c>
      <c r="J123" s="348">
        <v>6.6</v>
      </c>
      <c r="K123" s="69">
        <f t="shared" si="1"/>
        <v>594</v>
      </c>
      <c r="L123" s="207"/>
    </row>
    <row r="124" spans="1:12" ht="28.2" customHeight="1">
      <c r="A124" s="1632"/>
      <c r="B124" s="1356"/>
      <c r="C124" s="91" t="s">
        <v>1065</v>
      </c>
      <c r="D124" s="135" t="s">
        <v>1092</v>
      </c>
      <c r="E124" s="14">
        <v>16</v>
      </c>
      <c r="F124" s="90">
        <v>301</v>
      </c>
      <c r="G124" s="117">
        <v>2.6499999999999999E-4</v>
      </c>
      <c r="H124" s="184">
        <v>2</v>
      </c>
      <c r="I124" s="95">
        <v>48</v>
      </c>
      <c r="J124" s="348">
        <v>11.43</v>
      </c>
      <c r="K124" s="69">
        <f t="shared" si="1"/>
        <v>1028.7</v>
      </c>
      <c r="L124" s="207"/>
    </row>
    <row r="125" spans="1:12" ht="28.2" customHeight="1">
      <c r="A125" s="1632"/>
      <c r="B125" s="1356"/>
      <c r="C125" s="91" t="s">
        <v>1066</v>
      </c>
      <c r="D125" s="132" t="s">
        <v>1117</v>
      </c>
      <c r="E125" s="14">
        <v>16</v>
      </c>
      <c r="F125" s="90">
        <v>463</v>
      </c>
      <c r="G125" s="117">
        <v>4.2499999999999998E-4</v>
      </c>
      <c r="H125" s="184">
        <v>2</v>
      </c>
      <c r="I125" s="95">
        <v>30</v>
      </c>
      <c r="J125" s="348">
        <v>18.12</v>
      </c>
      <c r="K125" s="69">
        <f t="shared" si="1"/>
        <v>1630.8000000000002</v>
      </c>
      <c r="L125" s="207"/>
    </row>
    <row r="126" spans="1:12" ht="28.2" customHeight="1">
      <c r="A126" s="1632"/>
      <c r="B126" s="1356"/>
      <c r="C126" s="91" t="s">
        <v>1067</v>
      </c>
      <c r="D126" s="137" t="s">
        <v>1083</v>
      </c>
      <c r="E126" s="58">
        <v>16</v>
      </c>
      <c r="F126" s="90">
        <v>683</v>
      </c>
      <c r="G126" s="117">
        <v>6.3699999999999998E-4</v>
      </c>
      <c r="H126" s="184">
        <v>2</v>
      </c>
      <c r="I126" s="156">
        <v>20</v>
      </c>
      <c r="J126" s="349">
        <v>30.45</v>
      </c>
      <c r="K126" s="69">
        <f t="shared" si="1"/>
        <v>2740.5</v>
      </c>
      <c r="L126" s="207"/>
    </row>
    <row r="127" spans="1:12" ht="28.2" customHeight="1" thickBot="1">
      <c r="A127" s="1643"/>
      <c r="B127" s="1383"/>
      <c r="C127" s="91" t="s">
        <v>1068</v>
      </c>
      <c r="D127" s="132" t="s">
        <v>1098</v>
      </c>
      <c r="E127" s="14">
        <v>16</v>
      </c>
      <c r="F127" s="90">
        <v>1028</v>
      </c>
      <c r="G127" s="117">
        <v>1.274E-3</v>
      </c>
      <c r="H127" s="184">
        <v>2</v>
      </c>
      <c r="I127" s="96">
        <v>10</v>
      </c>
      <c r="J127" s="348">
        <v>48.11</v>
      </c>
      <c r="K127" s="69">
        <f t="shared" si="1"/>
        <v>4329.8999999999996</v>
      </c>
      <c r="L127" s="207"/>
    </row>
    <row r="128" spans="1:12" ht="28.2" customHeight="1" thickBot="1">
      <c r="A128" s="1333" t="s">
        <v>578</v>
      </c>
      <c r="B128" s="1317"/>
      <c r="C128" s="1317"/>
      <c r="D128" s="1317"/>
      <c r="E128" s="1317"/>
      <c r="F128" s="1317"/>
      <c r="G128" s="1317"/>
      <c r="H128" s="1317"/>
      <c r="I128" s="1317"/>
      <c r="J128" s="1317"/>
      <c r="K128" s="1317"/>
      <c r="L128" s="209"/>
    </row>
    <row r="129" spans="1:12" ht="28.2" customHeight="1">
      <c r="A129" s="1365"/>
      <c r="B129" s="1368" t="s">
        <v>1132</v>
      </c>
      <c r="C129" s="145" t="s">
        <v>1133</v>
      </c>
      <c r="D129" s="131" t="s">
        <v>761</v>
      </c>
      <c r="E129" s="32">
        <v>16</v>
      </c>
      <c r="F129" s="32">
        <v>67</v>
      </c>
      <c r="G129" s="84"/>
      <c r="H129" s="166">
        <v>20</v>
      </c>
      <c r="I129" s="177">
        <v>200</v>
      </c>
      <c r="J129" s="351">
        <v>3.21</v>
      </c>
      <c r="K129" s="16">
        <f t="shared" ref="K129:K146" si="2">J129*$K$2*((100-$K$1)/100)</f>
        <v>288.89999999999998</v>
      </c>
      <c r="L129" s="207"/>
    </row>
    <row r="130" spans="1:12" ht="28.2" customHeight="1">
      <c r="A130" s="1366"/>
      <c r="B130" s="1369"/>
      <c r="C130" s="27" t="s">
        <v>1134</v>
      </c>
      <c r="D130" s="285" t="s">
        <v>644</v>
      </c>
      <c r="E130" s="59">
        <v>16</v>
      </c>
      <c r="F130" s="59">
        <v>79</v>
      </c>
      <c r="G130" s="85"/>
      <c r="H130" s="171">
        <v>10</v>
      </c>
      <c r="I130" s="155">
        <v>140</v>
      </c>
      <c r="J130" s="352">
        <v>3.87</v>
      </c>
      <c r="K130" s="16">
        <f t="shared" si="2"/>
        <v>348.3</v>
      </c>
      <c r="L130" s="207"/>
    </row>
    <row r="131" spans="1:12" ht="28.2" customHeight="1">
      <c r="A131" s="1366"/>
      <c r="B131" s="1369"/>
      <c r="C131" s="27" t="s">
        <v>1135</v>
      </c>
      <c r="D131" s="285" t="s">
        <v>672</v>
      </c>
      <c r="E131" s="59">
        <v>16</v>
      </c>
      <c r="F131" s="59">
        <v>103</v>
      </c>
      <c r="G131" s="85"/>
      <c r="H131" s="171">
        <v>10</v>
      </c>
      <c r="I131" s="155">
        <v>100</v>
      </c>
      <c r="J131" s="352">
        <v>5.04</v>
      </c>
      <c r="K131" s="16">
        <f t="shared" si="2"/>
        <v>453.6</v>
      </c>
      <c r="L131" s="207"/>
    </row>
    <row r="132" spans="1:12" ht="28.2" customHeight="1">
      <c r="A132" s="1366"/>
      <c r="B132" s="1369"/>
      <c r="C132" s="27" t="s">
        <v>1136</v>
      </c>
      <c r="D132" s="285" t="s">
        <v>1069</v>
      </c>
      <c r="E132" s="59">
        <v>16</v>
      </c>
      <c r="F132" s="59">
        <v>140</v>
      </c>
      <c r="G132" s="85"/>
      <c r="H132" s="171">
        <v>10</v>
      </c>
      <c r="I132" s="155">
        <v>100</v>
      </c>
      <c r="J132" s="352">
        <v>8.16</v>
      </c>
      <c r="K132" s="16">
        <f t="shared" si="2"/>
        <v>734.4</v>
      </c>
      <c r="L132" s="207"/>
    </row>
    <row r="133" spans="1:12" ht="28.2" customHeight="1">
      <c r="A133" s="1366"/>
      <c r="B133" s="1369"/>
      <c r="C133" s="27" t="s">
        <v>1137</v>
      </c>
      <c r="D133" s="285" t="s">
        <v>671</v>
      </c>
      <c r="E133" s="59">
        <v>16</v>
      </c>
      <c r="F133" s="59">
        <v>196</v>
      </c>
      <c r="G133" s="85"/>
      <c r="H133" s="171">
        <v>4</v>
      </c>
      <c r="I133" s="155">
        <v>48</v>
      </c>
      <c r="J133" s="352">
        <v>14.62</v>
      </c>
      <c r="K133" s="16">
        <f t="shared" si="2"/>
        <v>1315.8</v>
      </c>
      <c r="L133" s="207"/>
    </row>
    <row r="134" spans="1:12" ht="28.2" customHeight="1">
      <c r="A134" s="1366"/>
      <c r="B134" s="1369"/>
      <c r="C134" s="146" t="s">
        <v>1138</v>
      </c>
      <c r="D134" s="132" t="s">
        <v>1070</v>
      </c>
      <c r="E134" s="59">
        <v>16</v>
      </c>
      <c r="F134" s="58">
        <v>264</v>
      </c>
      <c r="G134" s="82"/>
      <c r="H134" s="167">
        <v>4</v>
      </c>
      <c r="I134" s="156">
        <v>40</v>
      </c>
      <c r="J134" s="349">
        <v>12.81</v>
      </c>
      <c r="K134" s="16">
        <f t="shared" si="2"/>
        <v>1152.9000000000001</v>
      </c>
      <c r="L134" s="207"/>
    </row>
    <row r="135" spans="1:12" ht="28.2" customHeight="1" thickBot="1">
      <c r="A135" s="1366"/>
      <c r="B135" s="1369"/>
      <c r="C135" s="62" t="s">
        <v>1139</v>
      </c>
      <c r="D135" s="63" t="s">
        <v>657</v>
      </c>
      <c r="E135" s="297">
        <v>16</v>
      </c>
      <c r="F135" s="78">
        <v>401</v>
      </c>
      <c r="G135" s="110"/>
      <c r="H135" s="169">
        <v>2</v>
      </c>
      <c r="I135" s="160">
        <v>20</v>
      </c>
      <c r="J135" s="345">
        <v>21.49</v>
      </c>
      <c r="K135" s="130">
        <f t="shared" si="2"/>
        <v>1934.1</v>
      </c>
      <c r="L135" s="210"/>
    </row>
    <row r="136" spans="1:12" ht="28.2" customHeight="1">
      <c r="A136" s="1365"/>
      <c r="B136" s="1368" t="s">
        <v>1140</v>
      </c>
      <c r="C136" s="145" t="s">
        <v>1141</v>
      </c>
      <c r="D136" s="131" t="s">
        <v>1158</v>
      </c>
      <c r="E136" s="32">
        <v>16</v>
      </c>
      <c r="F136" s="32">
        <v>72</v>
      </c>
      <c r="G136" s="84"/>
      <c r="H136" s="166">
        <v>10</v>
      </c>
      <c r="I136" s="177">
        <v>100</v>
      </c>
      <c r="J136" s="351">
        <v>6.71</v>
      </c>
      <c r="K136" s="12">
        <f t="shared" ref="K136:K152" si="3">J136*$K$2*((100-$K$1)/100)</f>
        <v>603.9</v>
      </c>
      <c r="L136" s="206"/>
    </row>
    <row r="137" spans="1:12" ht="28.2" customHeight="1">
      <c r="A137" s="1366"/>
      <c r="B137" s="1369"/>
      <c r="C137" s="27" t="s">
        <v>1142</v>
      </c>
      <c r="D137" s="285" t="s">
        <v>1159</v>
      </c>
      <c r="E137" s="59">
        <v>16</v>
      </c>
      <c r="F137" s="59">
        <v>92</v>
      </c>
      <c r="G137" s="85"/>
      <c r="H137" s="171">
        <v>10</v>
      </c>
      <c r="I137" s="155">
        <v>100</v>
      </c>
      <c r="J137" s="352">
        <v>4.47</v>
      </c>
      <c r="K137" s="16">
        <f t="shared" si="2"/>
        <v>402.29999999999995</v>
      </c>
      <c r="L137" s="207"/>
    </row>
    <row r="138" spans="1:12" ht="28.2" customHeight="1">
      <c r="A138" s="1366"/>
      <c r="B138" s="1369"/>
      <c r="C138" s="27" t="s">
        <v>1143</v>
      </c>
      <c r="D138" s="285" t="s">
        <v>1160</v>
      </c>
      <c r="E138" s="59">
        <v>16</v>
      </c>
      <c r="F138" s="59">
        <v>97</v>
      </c>
      <c r="G138" s="85"/>
      <c r="H138" s="171">
        <v>10</v>
      </c>
      <c r="I138" s="155">
        <v>100</v>
      </c>
      <c r="J138" s="352">
        <v>7.12</v>
      </c>
      <c r="K138" s="16">
        <f t="shared" si="2"/>
        <v>640.79999999999995</v>
      </c>
      <c r="L138" s="207"/>
    </row>
    <row r="139" spans="1:12" ht="28.2" customHeight="1">
      <c r="A139" s="1366"/>
      <c r="B139" s="1369"/>
      <c r="C139" s="27" t="s">
        <v>1144</v>
      </c>
      <c r="D139" s="285" t="s">
        <v>1161</v>
      </c>
      <c r="E139" s="59">
        <v>16</v>
      </c>
      <c r="F139" s="59">
        <v>120</v>
      </c>
      <c r="G139" s="85"/>
      <c r="H139" s="171">
        <v>10</v>
      </c>
      <c r="I139" s="155" t="s">
        <v>638</v>
      </c>
      <c r="J139" s="352">
        <v>7.01</v>
      </c>
      <c r="K139" s="16">
        <f t="shared" si="2"/>
        <v>630.9</v>
      </c>
      <c r="L139" s="207"/>
    </row>
    <row r="140" spans="1:12" ht="28.2" customHeight="1">
      <c r="A140" s="1366"/>
      <c r="B140" s="1369"/>
      <c r="C140" s="27" t="s">
        <v>1145</v>
      </c>
      <c r="D140" s="285" t="s">
        <v>1162</v>
      </c>
      <c r="E140" s="59">
        <v>16</v>
      </c>
      <c r="F140" s="59">
        <v>124</v>
      </c>
      <c r="G140" s="85"/>
      <c r="H140" s="171">
        <v>10</v>
      </c>
      <c r="I140" s="155">
        <v>100</v>
      </c>
      <c r="J140" s="352">
        <v>8.8000000000000007</v>
      </c>
      <c r="K140" s="16">
        <f t="shared" si="2"/>
        <v>792.00000000000011</v>
      </c>
      <c r="L140" s="207"/>
    </row>
    <row r="141" spans="1:12" ht="28.2" customHeight="1">
      <c r="A141" s="1366"/>
      <c r="B141" s="1369"/>
      <c r="C141" s="27" t="s">
        <v>1146</v>
      </c>
      <c r="D141" s="285" t="s">
        <v>1163</v>
      </c>
      <c r="E141" s="59">
        <v>16</v>
      </c>
      <c r="F141" s="59">
        <v>130</v>
      </c>
      <c r="G141" s="85"/>
      <c r="H141" s="171">
        <v>10</v>
      </c>
      <c r="I141" s="155">
        <v>100</v>
      </c>
      <c r="J141" s="352">
        <v>7.47</v>
      </c>
      <c r="K141" s="16">
        <f t="shared" si="2"/>
        <v>672.3</v>
      </c>
      <c r="L141" s="207"/>
    </row>
    <row r="142" spans="1:12" ht="28.2" customHeight="1">
      <c r="A142" s="1366"/>
      <c r="B142" s="1369"/>
      <c r="C142" s="27" t="s">
        <v>1147</v>
      </c>
      <c r="D142" s="285" t="s">
        <v>1164</v>
      </c>
      <c r="E142" s="59">
        <v>16</v>
      </c>
      <c r="F142" s="59">
        <v>163</v>
      </c>
      <c r="G142" s="85"/>
      <c r="H142" s="171">
        <v>5</v>
      </c>
      <c r="I142" s="155">
        <v>50</v>
      </c>
      <c r="J142" s="352">
        <v>7.58</v>
      </c>
      <c r="K142" s="16">
        <f t="shared" si="2"/>
        <v>682.2</v>
      </c>
      <c r="L142" s="207"/>
    </row>
    <row r="143" spans="1:12" ht="28.2" customHeight="1">
      <c r="A143" s="1366"/>
      <c r="B143" s="1369"/>
      <c r="C143" s="27" t="s">
        <v>1148</v>
      </c>
      <c r="D143" s="285" t="s">
        <v>1165</v>
      </c>
      <c r="E143" s="59">
        <v>16</v>
      </c>
      <c r="F143" s="59">
        <v>171</v>
      </c>
      <c r="G143" s="85"/>
      <c r="H143" s="171">
        <v>5</v>
      </c>
      <c r="I143" s="155">
        <v>75</v>
      </c>
      <c r="J143" s="352">
        <v>8.66</v>
      </c>
      <c r="K143" s="16">
        <f t="shared" si="2"/>
        <v>779.4</v>
      </c>
      <c r="L143" s="207"/>
    </row>
    <row r="144" spans="1:12" ht="28.2" customHeight="1">
      <c r="A144" s="1366"/>
      <c r="B144" s="1369"/>
      <c r="C144" s="27" t="s">
        <v>1149</v>
      </c>
      <c r="D144" s="285" t="s">
        <v>1166</v>
      </c>
      <c r="E144" s="59">
        <v>16</v>
      </c>
      <c r="F144" s="59">
        <v>185</v>
      </c>
      <c r="G144" s="85"/>
      <c r="H144" s="171">
        <v>5</v>
      </c>
      <c r="I144" s="155">
        <v>80</v>
      </c>
      <c r="J144" s="352">
        <v>8.84</v>
      </c>
      <c r="K144" s="16">
        <f t="shared" si="2"/>
        <v>795.6</v>
      </c>
      <c r="L144" s="207"/>
    </row>
    <row r="145" spans="1:12" ht="28.2" customHeight="1">
      <c r="A145" s="1366"/>
      <c r="B145" s="1369"/>
      <c r="C145" s="27" t="s">
        <v>1150</v>
      </c>
      <c r="D145" s="285" t="s">
        <v>1167</v>
      </c>
      <c r="E145" s="59">
        <v>16</v>
      </c>
      <c r="F145" s="59">
        <v>174</v>
      </c>
      <c r="G145" s="85"/>
      <c r="H145" s="171">
        <v>2</v>
      </c>
      <c r="I145" s="155">
        <v>60</v>
      </c>
      <c r="J145" s="352">
        <v>8.91</v>
      </c>
      <c r="K145" s="16">
        <f t="shared" si="2"/>
        <v>801.9</v>
      </c>
      <c r="L145" s="207"/>
    </row>
    <row r="146" spans="1:12" ht="28.2" customHeight="1">
      <c r="A146" s="1366"/>
      <c r="B146" s="1369"/>
      <c r="C146" s="27" t="s">
        <v>1151</v>
      </c>
      <c r="D146" s="285" t="s">
        <v>1168</v>
      </c>
      <c r="E146" s="59">
        <v>16</v>
      </c>
      <c r="F146" s="59">
        <v>233</v>
      </c>
      <c r="G146" s="85"/>
      <c r="H146" s="171">
        <v>4</v>
      </c>
      <c r="I146" s="155">
        <v>20</v>
      </c>
      <c r="J146" s="352">
        <v>12.03</v>
      </c>
      <c r="K146" s="16">
        <f t="shared" si="2"/>
        <v>1082.7</v>
      </c>
      <c r="L146" s="207"/>
    </row>
    <row r="147" spans="1:12" ht="28.2" customHeight="1">
      <c r="A147" s="1366"/>
      <c r="B147" s="1369"/>
      <c r="C147" s="27" t="s">
        <v>1152</v>
      </c>
      <c r="D147" s="285" t="s">
        <v>1169</v>
      </c>
      <c r="E147" s="59">
        <v>16</v>
      </c>
      <c r="F147" s="59">
        <v>241</v>
      </c>
      <c r="G147" s="85"/>
      <c r="H147" s="171">
        <v>4</v>
      </c>
      <c r="I147" s="155">
        <v>40</v>
      </c>
      <c r="J147" s="352">
        <v>11.2</v>
      </c>
      <c r="K147" s="16">
        <f t="shared" si="3"/>
        <v>1007.9999999999999</v>
      </c>
      <c r="L147" s="207"/>
    </row>
    <row r="148" spans="1:12" ht="28.2" customHeight="1">
      <c r="A148" s="1366"/>
      <c r="B148" s="1369"/>
      <c r="C148" s="27" t="s">
        <v>1153</v>
      </c>
      <c r="D148" s="285" t="s">
        <v>1170</v>
      </c>
      <c r="E148" s="59">
        <v>16</v>
      </c>
      <c r="F148" s="59">
        <v>251</v>
      </c>
      <c r="G148" s="85"/>
      <c r="H148" s="171">
        <v>4</v>
      </c>
      <c r="I148" s="155">
        <v>32</v>
      </c>
      <c r="J148" s="352">
        <v>11.89</v>
      </c>
      <c r="K148" s="16">
        <f t="shared" si="3"/>
        <v>1070.1000000000001</v>
      </c>
      <c r="L148" s="207"/>
    </row>
    <row r="149" spans="1:12" ht="28.2" customHeight="1">
      <c r="A149" s="1366"/>
      <c r="B149" s="1369"/>
      <c r="C149" s="27" t="s">
        <v>1154</v>
      </c>
      <c r="D149" s="285" t="s">
        <v>1171</v>
      </c>
      <c r="E149" s="59">
        <v>16</v>
      </c>
      <c r="F149" s="59">
        <v>333</v>
      </c>
      <c r="G149" s="85"/>
      <c r="H149" s="171">
        <v>2</v>
      </c>
      <c r="I149" s="155">
        <v>20</v>
      </c>
      <c r="J149" s="352">
        <v>18.670000000000002</v>
      </c>
      <c r="K149" s="16">
        <f t="shared" si="3"/>
        <v>1680.3000000000002</v>
      </c>
      <c r="L149" s="207"/>
    </row>
    <row r="150" spans="1:12" ht="28.2" customHeight="1">
      <c r="A150" s="1366"/>
      <c r="B150" s="1369"/>
      <c r="C150" s="27" t="s">
        <v>1155</v>
      </c>
      <c r="D150" s="285" t="s">
        <v>1172</v>
      </c>
      <c r="E150" s="59">
        <v>16</v>
      </c>
      <c r="F150" s="59">
        <v>340</v>
      </c>
      <c r="G150" s="85"/>
      <c r="H150" s="171">
        <v>2</v>
      </c>
      <c r="I150" s="155">
        <v>24</v>
      </c>
      <c r="J150" s="352">
        <v>18.100000000000001</v>
      </c>
      <c r="K150" s="16">
        <f t="shared" si="3"/>
        <v>1629.0000000000002</v>
      </c>
      <c r="L150" s="207"/>
    </row>
    <row r="151" spans="1:12" ht="28.2" customHeight="1">
      <c r="A151" s="1366"/>
      <c r="B151" s="1369"/>
      <c r="C151" s="146" t="s">
        <v>1156</v>
      </c>
      <c r="D151" s="132" t="s">
        <v>1173</v>
      </c>
      <c r="E151" s="59">
        <v>16</v>
      </c>
      <c r="F151" s="58">
        <v>352</v>
      </c>
      <c r="G151" s="82"/>
      <c r="H151" s="167">
        <v>2</v>
      </c>
      <c r="I151" s="156">
        <v>24</v>
      </c>
      <c r="J151" s="349">
        <v>16.75</v>
      </c>
      <c r="K151" s="16">
        <f t="shared" si="3"/>
        <v>1507.5</v>
      </c>
      <c r="L151" s="207"/>
    </row>
    <row r="152" spans="1:12" ht="28.2" customHeight="1" thickBot="1">
      <c r="A152" s="1366"/>
      <c r="B152" s="1369"/>
      <c r="C152" s="62" t="s">
        <v>1157</v>
      </c>
      <c r="D152" s="63" t="s">
        <v>1174</v>
      </c>
      <c r="E152" s="297">
        <v>16</v>
      </c>
      <c r="F152" s="78">
        <v>369</v>
      </c>
      <c r="G152" s="110"/>
      <c r="H152" s="169">
        <v>2</v>
      </c>
      <c r="I152" s="160">
        <v>24</v>
      </c>
      <c r="J152" s="345">
        <v>17.39</v>
      </c>
      <c r="K152" s="130">
        <f t="shared" si="3"/>
        <v>1565.1000000000001</v>
      </c>
      <c r="L152" s="210"/>
    </row>
    <row r="153" spans="1:12" ht="28.2" customHeight="1">
      <c r="A153" s="1297"/>
      <c r="B153" s="1700" t="s">
        <v>1175</v>
      </c>
      <c r="C153" s="145" t="s">
        <v>1176</v>
      </c>
      <c r="D153" s="131" t="s">
        <v>1188</v>
      </c>
      <c r="E153" s="32">
        <v>16</v>
      </c>
      <c r="F153" s="32">
        <v>92</v>
      </c>
      <c r="G153" s="84"/>
      <c r="H153" s="166">
        <v>20</v>
      </c>
      <c r="I153" s="177">
        <v>120</v>
      </c>
      <c r="J153" s="162">
        <v>5.32</v>
      </c>
      <c r="K153" s="12">
        <f t="shared" ref="K153:K164" si="4">J153*$K$2*((100-$K$1)/100)</f>
        <v>478.8</v>
      </c>
      <c r="L153" s="206"/>
    </row>
    <row r="154" spans="1:12" ht="28.2" customHeight="1">
      <c r="A154" s="1298"/>
      <c r="B154" s="1463"/>
      <c r="C154" s="27" t="s">
        <v>1177</v>
      </c>
      <c r="D154" s="285" t="s">
        <v>1189</v>
      </c>
      <c r="E154" s="59">
        <v>16</v>
      </c>
      <c r="F154" s="59">
        <v>104</v>
      </c>
      <c r="G154" s="85"/>
      <c r="H154" s="171">
        <v>20</v>
      </c>
      <c r="I154" s="155">
        <v>120</v>
      </c>
      <c r="J154" s="56">
        <v>5.04</v>
      </c>
      <c r="K154" s="16">
        <f t="shared" si="4"/>
        <v>453.6</v>
      </c>
      <c r="L154" s="207"/>
    </row>
    <row r="155" spans="1:12" ht="28.2" customHeight="1">
      <c r="A155" s="1298"/>
      <c r="B155" s="1463"/>
      <c r="C155" s="27" t="s">
        <v>1178</v>
      </c>
      <c r="D155" s="285" t="s">
        <v>1190</v>
      </c>
      <c r="E155" s="59">
        <v>16</v>
      </c>
      <c r="F155" s="59">
        <v>126</v>
      </c>
      <c r="G155" s="85"/>
      <c r="H155" s="171">
        <v>10</v>
      </c>
      <c r="I155" s="155">
        <v>100</v>
      </c>
      <c r="J155" s="56">
        <v>6.6</v>
      </c>
      <c r="K155" s="16">
        <f t="shared" si="4"/>
        <v>594</v>
      </c>
      <c r="L155" s="207"/>
    </row>
    <row r="156" spans="1:12" ht="28.2" customHeight="1">
      <c r="A156" s="1298"/>
      <c r="B156" s="1463"/>
      <c r="C156" s="27" t="s">
        <v>1179</v>
      </c>
      <c r="D156" s="285" t="s">
        <v>1191</v>
      </c>
      <c r="E156" s="59">
        <v>16</v>
      </c>
      <c r="F156" s="59">
        <v>153</v>
      </c>
      <c r="G156" s="85"/>
      <c r="H156" s="171">
        <v>10</v>
      </c>
      <c r="I156" s="155">
        <v>80</v>
      </c>
      <c r="J156" s="56">
        <v>8.4499999999999993</v>
      </c>
      <c r="K156" s="16">
        <f t="shared" si="4"/>
        <v>760.49999999999989</v>
      </c>
      <c r="L156" s="207"/>
    </row>
    <row r="157" spans="1:12" ht="28.2" customHeight="1">
      <c r="A157" s="1298"/>
      <c r="B157" s="1463"/>
      <c r="C157" s="27" t="s">
        <v>1180</v>
      </c>
      <c r="D157" s="285" t="s">
        <v>1192</v>
      </c>
      <c r="E157" s="59">
        <v>16</v>
      </c>
      <c r="F157" s="59">
        <v>212</v>
      </c>
      <c r="G157" s="85"/>
      <c r="H157" s="171">
        <v>5</v>
      </c>
      <c r="I157" s="155">
        <v>50</v>
      </c>
      <c r="J157" s="56">
        <v>10.38</v>
      </c>
      <c r="K157" s="16">
        <f t="shared" si="4"/>
        <v>934.2</v>
      </c>
      <c r="L157" s="207"/>
    </row>
    <row r="158" spans="1:12" ht="28.2" customHeight="1">
      <c r="A158" s="1298"/>
      <c r="B158" s="1463"/>
      <c r="C158" s="27" t="s">
        <v>1181</v>
      </c>
      <c r="D158" s="285" t="s">
        <v>1193</v>
      </c>
      <c r="E158" s="59">
        <v>16</v>
      </c>
      <c r="F158" s="59">
        <v>354</v>
      </c>
      <c r="G158" s="85"/>
      <c r="H158" s="171">
        <v>4</v>
      </c>
      <c r="I158" s="155">
        <v>40</v>
      </c>
      <c r="J158" s="56">
        <v>13.24</v>
      </c>
      <c r="K158" s="16">
        <f t="shared" si="4"/>
        <v>1191.5999999999999</v>
      </c>
      <c r="L158" s="207"/>
    </row>
    <row r="159" spans="1:12" ht="28.2" customHeight="1">
      <c r="A159" s="1298"/>
      <c r="B159" s="1463"/>
      <c r="C159" s="27" t="s">
        <v>1182</v>
      </c>
      <c r="D159" s="285" t="s">
        <v>1194</v>
      </c>
      <c r="E159" s="59">
        <v>16</v>
      </c>
      <c r="F159" s="59">
        <v>342</v>
      </c>
      <c r="G159" s="85"/>
      <c r="H159" s="171">
        <v>2</v>
      </c>
      <c r="I159" s="155">
        <v>20</v>
      </c>
      <c r="J159" s="56">
        <v>18.28</v>
      </c>
      <c r="K159" s="16">
        <f t="shared" si="4"/>
        <v>1645.2</v>
      </c>
      <c r="L159" s="207"/>
    </row>
    <row r="160" spans="1:12" ht="28.2" customHeight="1">
      <c r="A160" s="1298"/>
      <c r="B160" s="1463"/>
      <c r="C160" s="27" t="s">
        <v>1183</v>
      </c>
      <c r="D160" s="285" t="s">
        <v>1195</v>
      </c>
      <c r="E160" s="59">
        <v>16</v>
      </c>
      <c r="F160" s="59">
        <v>131</v>
      </c>
      <c r="G160" s="85"/>
      <c r="H160" s="171">
        <v>10</v>
      </c>
      <c r="I160" s="155">
        <v>100</v>
      </c>
      <c r="J160" s="56">
        <v>7.38</v>
      </c>
      <c r="K160" s="16">
        <f t="shared" si="4"/>
        <v>664.2</v>
      </c>
      <c r="L160" s="207"/>
    </row>
    <row r="161" spans="1:12" ht="28.2" customHeight="1">
      <c r="A161" s="1298"/>
      <c r="B161" s="1463"/>
      <c r="C161" s="27" t="s">
        <v>1184</v>
      </c>
      <c r="D161" s="285" t="s">
        <v>1196</v>
      </c>
      <c r="E161" s="59">
        <v>16</v>
      </c>
      <c r="F161" s="59">
        <v>170</v>
      </c>
      <c r="G161" s="85"/>
      <c r="H161" s="171">
        <v>5</v>
      </c>
      <c r="I161" s="155">
        <v>80</v>
      </c>
      <c r="J161" s="56">
        <v>16.079999999999998</v>
      </c>
      <c r="K161" s="16">
        <f t="shared" si="4"/>
        <v>1447.1999999999998</v>
      </c>
      <c r="L161" s="207"/>
    </row>
    <row r="162" spans="1:12" ht="28.2" customHeight="1">
      <c r="A162" s="1298"/>
      <c r="B162" s="1463"/>
      <c r="C162" s="27" t="s">
        <v>1185</v>
      </c>
      <c r="D162" s="285" t="s">
        <v>1197</v>
      </c>
      <c r="E162" s="59">
        <v>16</v>
      </c>
      <c r="F162" s="59">
        <v>270</v>
      </c>
      <c r="G162" s="85"/>
      <c r="H162" s="171">
        <v>5</v>
      </c>
      <c r="I162" s="155">
        <v>50</v>
      </c>
      <c r="J162" s="56">
        <v>11.25</v>
      </c>
      <c r="K162" s="16">
        <f t="shared" si="4"/>
        <v>1012.5</v>
      </c>
      <c r="L162" s="207"/>
    </row>
    <row r="163" spans="1:12" ht="28.2" customHeight="1">
      <c r="A163" s="1298"/>
      <c r="B163" s="1463"/>
      <c r="C163" s="27" t="s">
        <v>1186</v>
      </c>
      <c r="D163" s="285" t="s">
        <v>1198</v>
      </c>
      <c r="E163" s="59">
        <v>16</v>
      </c>
      <c r="F163" s="59">
        <v>311</v>
      </c>
      <c r="G163" s="85"/>
      <c r="H163" s="171">
        <v>2</v>
      </c>
      <c r="I163" s="155">
        <v>24</v>
      </c>
      <c r="J163" s="56">
        <v>14.96</v>
      </c>
      <c r="K163" s="16">
        <f t="shared" si="4"/>
        <v>1346.4</v>
      </c>
      <c r="L163" s="207"/>
    </row>
    <row r="164" spans="1:12" ht="28.2" customHeight="1" thickBot="1">
      <c r="A164" s="1299"/>
      <c r="B164" s="1701"/>
      <c r="C164" s="299" t="s">
        <v>1187</v>
      </c>
      <c r="D164" s="300" t="s">
        <v>1199</v>
      </c>
      <c r="E164" s="298">
        <v>16</v>
      </c>
      <c r="F164" s="298">
        <v>412</v>
      </c>
      <c r="G164" s="301"/>
      <c r="H164" s="170">
        <v>2</v>
      </c>
      <c r="I164" s="302">
        <v>20</v>
      </c>
      <c r="J164" s="303">
        <v>30.61</v>
      </c>
      <c r="K164" s="19">
        <f t="shared" si="4"/>
        <v>2754.9</v>
      </c>
      <c r="L164" s="208"/>
    </row>
    <row r="165" spans="1:12" ht="28.2" customHeight="1" thickBot="1">
      <c r="A165" s="1642" t="s">
        <v>1214</v>
      </c>
      <c r="B165" s="1630"/>
      <c r="C165" s="1630"/>
      <c r="D165" s="1630"/>
      <c r="E165" s="1630"/>
      <c r="F165" s="1630"/>
      <c r="G165" s="1630"/>
      <c r="H165" s="1630"/>
      <c r="I165" s="1630"/>
      <c r="J165" s="1630"/>
      <c r="K165" s="1630"/>
      <c r="L165" s="209"/>
    </row>
    <row r="166" spans="1:12" ht="28.2" customHeight="1">
      <c r="A166" s="1407"/>
      <c r="B166" s="1312" t="s">
        <v>1201</v>
      </c>
      <c r="C166" s="100" t="s">
        <v>1205</v>
      </c>
      <c r="D166" s="4"/>
      <c r="E166" s="32"/>
      <c r="F166" s="101"/>
      <c r="G166" s="119"/>
      <c r="H166" s="186"/>
      <c r="I166" s="109"/>
      <c r="J166" s="310">
        <v>2729.39</v>
      </c>
      <c r="K166" s="113">
        <f>J166*$L$2*((100-$K$1)/100)</f>
        <v>272939</v>
      </c>
      <c r="L166" s="211"/>
    </row>
    <row r="167" spans="1:12" ht="28.2" customHeight="1">
      <c r="A167" s="1408"/>
      <c r="B167" s="1313"/>
      <c r="C167" s="91"/>
      <c r="D167" s="2"/>
      <c r="E167" s="59"/>
      <c r="F167" s="90"/>
      <c r="G167" s="117"/>
      <c r="H167" s="184"/>
      <c r="I167" s="96"/>
      <c r="J167" s="308"/>
      <c r="K167" s="69"/>
      <c r="L167" s="207"/>
    </row>
    <row r="168" spans="1:12" ht="28.2" customHeight="1" thickBot="1">
      <c r="A168" s="1627"/>
      <c r="B168" s="1314"/>
      <c r="C168" s="196"/>
      <c r="D168" s="63"/>
      <c r="E168" s="78"/>
      <c r="F168" s="198"/>
      <c r="G168" s="307"/>
      <c r="H168" s="200"/>
      <c r="I168" s="201"/>
      <c r="J168" s="309"/>
      <c r="K168" s="111"/>
      <c r="L168" s="210"/>
    </row>
    <row r="169" spans="1:12" ht="28.2" customHeight="1">
      <c r="A169" s="1407"/>
      <c r="B169" s="1312" t="s">
        <v>1202</v>
      </c>
      <c r="C169" s="100" t="s">
        <v>1213</v>
      </c>
      <c r="D169" s="4"/>
      <c r="E169" s="32"/>
      <c r="F169" s="101"/>
      <c r="G169" s="119"/>
      <c r="H169" s="186"/>
      <c r="I169" s="109"/>
      <c r="J169" s="310">
        <v>1564.36</v>
      </c>
      <c r="K169" s="68">
        <f>J169*$L$2*((100-$K$1)/100)</f>
        <v>156436</v>
      </c>
      <c r="L169" s="206"/>
    </row>
    <row r="170" spans="1:12" ht="28.2" customHeight="1">
      <c r="A170" s="1408"/>
      <c r="B170" s="1313"/>
      <c r="C170" s="91"/>
      <c r="D170" s="2"/>
      <c r="E170" s="59"/>
      <c r="F170" s="90"/>
      <c r="G170" s="117"/>
      <c r="H170" s="184"/>
      <c r="I170" s="96"/>
      <c r="J170" s="311"/>
      <c r="K170" s="69"/>
      <c r="L170" s="207"/>
    </row>
    <row r="171" spans="1:12" ht="28.2" customHeight="1" thickBot="1">
      <c r="A171" s="1409"/>
      <c r="B171" s="1364"/>
      <c r="C171" s="102"/>
      <c r="D171" s="6"/>
      <c r="E171" s="57"/>
      <c r="F171" s="103"/>
      <c r="G171" s="120"/>
      <c r="H171" s="185"/>
      <c r="I171" s="108"/>
      <c r="J171" s="312"/>
      <c r="K171" s="70"/>
      <c r="L171" s="208"/>
    </row>
    <row r="172" spans="1:12" ht="28.2" customHeight="1">
      <c r="A172" s="1407"/>
      <c r="B172" s="1312" t="s">
        <v>1211</v>
      </c>
      <c r="C172" s="100" t="s">
        <v>1204</v>
      </c>
      <c r="D172" s="4" t="s">
        <v>1212</v>
      </c>
      <c r="E172" s="32"/>
      <c r="F172" s="101"/>
      <c r="G172" s="119"/>
      <c r="H172" s="186"/>
      <c r="I172" s="109"/>
      <c r="J172" s="310">
        <v>2497.52</v>
      </c>
      <c r="K172" s="68">
        <f>J172*$L$2*((100-$K$1)/100)</f>
        <v>249752</v>
      </c>
      <c r="L172" s="206"/>
    </row>
    <row r="173" spans="1:12" ht="28.2" customHeight="1">
      <c r="A173" s="1408"/>
      <c r="B173" s="1313"/>
      <c r="C173" s="91"/>
      <c r="D173" s="2"/>
      <c r="E173" s="59"/>
      <c r="F173" s="90"/>
      <c r="G173" s="117"/>
      <c r="H173" s="184"/>
      <c r="I173" s="96"/>
      <c r="J173" s="311"/>
      <c r="K173" s="69"/>
      <c r="L173" s="207"/>
    </row>
    <row r="174" spans="1:12" ht="28.2" customHeight="1" thickBot="1">
      <c r="A174" s="1409"/>
      <c r="B174" s="1364"/>
      <c r="C174" s="102"/>
      <c r="D174" s="6"/>
      <c r="E174" s="57"/>
      <c r="F174" s="103"/>
      <c r="G174" s="120"/>
      <c r="H174" s="185"/>
      <c r="I174" s="108"/>
      <c r="J174" s="312"/>
      <c r="K174" s="70"/>
      <c r="L174" s="208"/>
    </row>
    <row r="175" spans="1:12" ht="28.2" customHeight="1">
      <c r="A175" s="1407"/>
      <c r="B175" s="1312" t="s">
        <v>1203</v>
      </c>
      <c r="C175" s="100" t="s">
        <v>1206</v>
      </c>
      <c r="D175" s="131" t="s">
        <v>761</v>
      </c>
      <c r="E175" s="32"/>
      <c r="F175" s="101"/>
      <c r="G175" s="119"/>
      <c r="H175" s="186"/>
      <c r="I175" s="109"/>
      <c r="J175" s="310">
        <v>219.22</v>
      </c>
      <c r="K175" s="68">
        <f t="shared" ref="K175:K179" si="5">J175*$L$2*((100-$K$1)/100)</f>
        <v>21922</v>
      </c>
      <c r="L175" s="206"/>
    </row>
    <row r="176" spans="1:12" ht="28.2" customHeight="1">
      <c r="A176" s="1643"/>
      <c r="B176" s="1383"/>
      <c r="C176" s="188" t="s">
        <v>1207</v>
      </c>
      <c r="D176" s="285" t="s">
        <v>644</v>
      </c>
      <c r="E176" s="59"/>
      <c r="F176" s="191"/>
      <c r="G176" s="192"/>
      <c r="H176" s="190"/>
      <c r="I176" s="193"/>
      <c r="J176" s="313">
        <v>219.22</v>
      </c>
      <c r="K176" s="113">
        <f t="shared" si="5"/>
        <v>21922</v>
      </c>
      <c r="L176" s="211"/>
    </row>
    <row r="177" spans="1:12" ht="28.2" customHeight="1">
      <c r="A177" s="1643"/>
      <c r="B177" s="1383"/>
      <c r="C177" s="188" t="s">
        <v>1208</v>
      </c>
      <c r="D177" s="285" t="s">
        <v>672</v>
      </c>
      <c r="E177" s="59"/>
      <c r="F177" s="191"/>
      <c r="G177" s="192"/>
      <c r="H177" s="190"/>
      <c r="I177" s="193"/>
      <c r="J177" s="313">
        <v>219.22</v>
      </c>
      <c r="K177" s="113">
        <f t="shared" si="5"/>
        <v>21922</v>
      </c>
      <c r="L177" s="211"/>
    </row>
    <row r="178" spans="1:12" ht="28.2" customHeight="1">
      <c r="A178" s="1408"/>
      <c r="B178" s="1313"/>
      <c r="C178" s="91" t="s">
        <v>1209</v>
      </c>
      <c r="D178" s="285" t="s">
        <v>1069</v>
      </c>
      <c r="E178" s="59"/>
      <c r="F178" s="90"/>
      <c r="G178" s="117"/>
      <c r="H178" s="184"/>
      <c r="I178" s="96"/>
      <c r="J178" s="311">
        <v>219.22</v>
      </c>
      <c r="K178" s="113">
        <f t="shared" si="5"/>
        <v>21922</v>
      </c>
      <c r="L178" s="207"/>
    </row>
    <row r="179" spans="1:12" ht="28.2" customHeight="1" thickBot="1">
      <c r="A179" s="1409"/>
      <c r="B179" s="1364"/>
      <c r="C179" s="102" t="s">
        <v>1210</v>
      </c>
      <c r="D179" s="300" t="s">
        <v>671</v>
      </c>
      <c r="E179" s="57"/>
      <c r="F179" s="103"/>
      <c r="G179" s="120"/>
      <c r="H179" s="185"/>
      <c r="I179" s="108"/>
      <c r="J179" s="312">
        <v>219.22</v>
      </c>
      <c r="K179" s="217">
        <f t="shared" si="5"/>
        <v>21922</v>
      </c>
      <c r="L179" s="208"/>
    </row>
  </sheetData>
  <mergeCells count="77">
    <mergeCell ref="A175:A179"/>
    <mergeCell ref="B175:B179"/>
    <mergeCell ref="A172:A174"/>
    <mergeCell ref="B172:B174"/>
    <mergeCell ref="A165:K165"/>
    <mergeCell ref="A166:A168"/>
    <mergeCell ref="B166:B168"/>
    <mergeCell ref="A169:A171"/>
    <mergeCell ref="B169:B171"/>
    <mergeCell ref="B118:B120"/>
    <mergeCell ref="B121:B127"/>
    <mergeCell ref="A118:A120"/>
    <mergeCell ref="A121:A127"/>
    <mergeCell ref="A153:A164"/>
    <mergeCell ref="B153:B164"/>
    <mergeCell ref="A128:K128"/>
    <mergeCell ref="A129:A135"/>
    <mergeCell ref="B129:B135"/>
    <mergeCell ref="A136:A152"/>
    <mergeCell ref="B136:B152"/>
    <mergeCell ref="A117:K117"/>
    <mergeCell ref="A1:A5"/>
    <mergeCell ref="B1:E5"/>
    <mergeCell ref="F1:J1"/>
    <mergeCell ref="K1:L1"/>
    <mergeCell ref="L6:L7"/>
    <mergeCell ref="A6:A7"/>
    <mergeCell ref="B6:B7"/>
    <mergeCell ref="C6:C7"/>
    <mergeCell ref="D6:D7"/>
    <mergeCell ref="E6:E7"/>
    <mergeCell ref="F2:J2"/>
    <mergeCell ref="F3:J3"/>
    <mergeCell ref="K3:L3"/>
    <mergeCell ref="F4:J4"/>
    <mergeCell ref="K4:L4"/>
    <mergeCell ref="F5:J5"/>
    <mergeCell ref="K5:L5"/>
    <mergeCell ref="A18:A24"/>
    <mergeCell ref="B18:B24"/>
    <mergeCell ref="A25:K25"/>
    <mergeCell ref="K6:K7"/>
    <mergeCell ref="F6:F7"/>
    <mergeCell ref="H6:I6"/>
    <mergeCell ref="J6:J7"/>
    <mergeCell ref="A26:A32"/>
    <mergeCell ref="B26:B32"/>
    <mergeCell ref="A8:K8"/>
    <mergeCell ref="A9:K9"/>
    <mergeCell ref="A10:A16"/>
    <mergeCell ref="B10:B16"/>
    <mergeCell ref="A17:K17"/>
    <mergeCell ref="A73:A85"/>
    <mergeCell ref="B73:B85"/>
    <mergeCell ref="A114:A116"/>
    <mergeCell ref="B114:B116"/>
    <mergeCell ref="A86:A97"/>
    <mergeCell ref="B86:B97"/>
    <mergeCell ref="A98:A101"/>
    <mergeCell ref="B98:B101"/>
    <mergeCell ref="A102:A113"/>
    <mergeCell ref="B102:B113"/>
    <mergeCell ref="A33:A39"/>
    <mergeCell ref="B33:B39"/>
    <mergeCell ref="A65:K65"/>
    <mergeCell ref="A66:A72"/>
    <mergeCell ref="B66:B72"/>
    <mergeCell ref="A40:A46"/>
    <mergeCell ref="B40:B46"/>
    <mergeCell ref="A62:A64"/>
    <mergeCell ref="B62:B64"/>
    <mergeCell ref="B54:B56"/>
    <mergeCell ref="A54:A56"/>
    <mergeCell ref="A57:A61"/>
    <mergeCell ref="B57:B61"/>
    <mergeCell ref="A47:A53"/>
    <mergeCell ref="B47:B5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74"/>
  <sheetViews>
    <sheetView zoomScale="80" zoomScaleNormal="80" workbookViewId="0">
      <pane ySplit="7" topLeftCell="A8" activePane="bottomLeft" state="frozen"/>
      <selection pane="bottomLeft" activeCell="C10" sqref="C10"/>
    </sheetView>
  </sheetViews>
  <sheetFormatPr defaultColWidth="9.1171875" defaultRowHeight="18"/>
  <cols>
    <col min="1" max="1" width="28" style="9" customWidth="1"/>
    <col min="2" max="2" width="30.87890625" style="48" customWidth="1"/>
    <col min="3" max="3" width="13.52734375" style="128" customWidth="1"/>
    <col min="4" max="4" width="15.41015625" style="48" customWidth="1"/>
    <col min="5" max="5" width="10.52734375" style="49" customWidth="1"/>
    <col min="6" max="6" width="9.1171875" style="49" customWidth="1"/>
    <col min="7" max="7" width="14.41015625" style="80" hidden="1" customWidth="1"/>
    <col min="8" max="8" width="6.41015625" style="175" customWidth="1"/>
    <col min="9" max="9" width="6.41015625" style="13" customWidth="1"/>
    <col min="10" max="10" width="14.1171875" style="50" customWidth="1"/>
    <col min="11" max="11" width="14.64453125" style="51" customWidth="1"/>
    <col min="12" max="12" width="14.41015625" style="52" customWidth="1"/>
    <col min="13" max="13" width="3.41015625" style="9" customWidth="1"/>
    <col min="14" max="16384" width="9.1171875" style="9"/>
  </cols>
  <sheetData>
    <row r="1" spans="1:12" ht="21.95" customHeight="1">
      <c r="A1" s="1432"/>
      <c r="B1" s="1423" t="s">
        <v>2261</v>
      </c>
      <c r="C1" s="1424"/>
      <c r="D1" s="1424"/>
      <c r="E1" s="1425"/>
      <c r="F1" s="1441" t="s">
        <v>177</v>
      </c>
      <c r="G1" s="1441"/>
      <c r="H1" s="1441"/>
      <c r="I1" s="1442"/>
      <c r="J1" s="1443"/>
      <c r="K1" s="1636">
        <f>'Запорная арматура'!K1:L1</f>
        <v>0</v>
      </c>
      <c r="L1" s="1637"/>
    </row>
    <row r="2" spans="1:12" ht="21.95" customHeight="1">
      <c r="A2" s="1433"/>
      <c r="B2" s="1426"/>
      <c r="C2" s="1427"/>
      <c r="D2" s="1427"/>
      <c r="E2" s="1428"/>
      <c r="F2" s="1444" t="s">
        <v>280</v>
      </c>
      <c r="G2" s="1444"/>
      <c r="H2" s="1444"/>
      <c r="I2" s="1445"/>
      <c r="J2" s="1446"/>
      <c r="K2" s="86">
        <f>'Запорная арматура'!K2</f>
        <v>90</v>
      </c>
      <c r="L2" s="87">
        <f>'Запорная арматура'!L2</f>
        <v>100</v>
      </c>
    </row>
    <row r="3" spans="1:12" ht="21.95" customHeight="1">
      <c r="A3" s="1433"/>
      <c r="B3" s="1426"/>
      <c r="C3" s="1427"/>
      <c r="D3" s="1427"/>
      <c r="E3" s="1428"/>
      <c r="F3" s="1444" t="s">
        <v>51</v>
      </c>
      <c r="G3" s="1444"/>
      <c r="H3" s="1444"/>
      <c r="I3" s="1445"/>
      <c r="J3" s="1446"/>
      <c r="K3" s="1417">
        <f>'Запорная арматура'!K3:L3</f>
        <v>0</v>
      </c>
      <c r="L3" s="1418"/>
    </row>
    <row r="4" spans="1:12" ht="21.95" customHeight="1">
      <c r="A4" s="1433"/>
      <c r="B4" s="1426"/>
      <c r="C4" s="1427"/>
      <c r="D4" s="1427"/>
      <c r="E4" s="1428"/>
      <c r="F4" s="1444" t="s">
        <v>173</v>
      </c>
      <c r="G4" s="1444"/>
      <c r="H4" s="1444"/>
      <c r="I4" s="1445"/>
      <c r="J4" s="1446"/>
      <c r="K4" s="1419">
        <f>'Запорная арматура'!K4:L4</f>
        <v>0</v>
      </c>
      <c r="L4" s="1420"/>
    </row>
    <row r="5" spans="1:12" ht="21.95" customHeight="1" thickBot="1">
      <c r="A5" s="1434"/>
      <c r="B5" s="1429"/>
      <c r="C5" s="1430"/>
      <c r="D5" s="1430"/>
      <c r="E5" s="1431"/>
      <c r="F5" s="1447" t="s">
        <v>174</v>
      </c>
      <c r="G5" s="1447"/>
      <c r="H5" s="1447"/>
      <c r="I5" s="1448"/>
      <c r="J5" s="1449"/>
      <c r="K5" s="1574">
        <f>'Запорная арматура'!K5:L5</f>
        <v>0</v>
      </c>
      <c r="L5" s="1422"/>
    </row>
    <row r="6" spans="1:12" ht="15.75" customHeight="1" thickBot="1">
      <c r="A6" s="1435" t="s">
        <v>0</v>
      </c>
      <c r="B6" s="1435" t="s">
        <v>59</v>
      </c>
      <c r="C6" s="1435" t="s">
        <v>60</v>
      </c>
      <c r="D6" s="1435" t="s">
        <v>1</v>
      </c>
      <c r="E6" s="1439" t="s">
        <v>161</v>
      </c>
      <c r="F6" s="1400" t="s">
        <v>169</v>
      </c>
      <c r="G6" s="291"/>
      <c r="H6" s="1402" t="s">
        <v>625</v>
      </c>
      <c r="I6" s="1403"/>
      <c r="J6" s="1398" t="s">
        <v>1264</v>
      </c>
      <c r="K6" s="1410" t="s">
        <v>170</v>
      </c>
      <c r="L6" s="1396" t="s">
        <v>50</v>
      </c>
    </row>
    <row r="7" spans="1:12" ht="15.75" customHeight="1" thickBot="1">
      <c r="A7" s="1436"/>
      <c r="B7" s="1436"/>
      <c r="C7" s="1436"/>
      <c r="D7" s="1436"/>
      <c r="E7" s="1440"/>
      <c r="F7" s="1401"/>
      <c r="G7" s="292"/>
      <c r="H7" s="293" t="s">
        <v>626</v>
      </c>
      <c r="I7" s="294" t="s">
        <v>627</v>
      </c>
      <c r="J7" s="1399"/>
      <c r="K7" s="1411"/>
      <c r="L7" s="1397"/>
    </row>
    <row r="8" spans="1:12" ht="27.95" customHeight="1" thickBot="1">
      <c r="A8" s="1702" t="s">
        <v>243</v>
      </c>
      <c r="B8" s="1703"/>
      <c r="C8" s="1703"/>
      <c r="D8" s="1703"/>
      <c r="E8" s="1703"/>
      <c r="F8" s="1703"/>
      <c r="G8" s="1703"/>
      <c r="H8" s="1703"/>
      <c r="I8" s="1703"/>
      <c r="J8" s="1703"/>
      <c r="K8" s="1703"/>
      <c r="L8" s="290"/>
    </row>
    <row r="9" spans="1:12" ht="27.95" customHeight="1" thickBot="1">
      <c r="A9" s="1437" t="s">
        <v>58</v>
      </c>
      <c r="B9" s="1438"/>
      <c r="C9" s="1438"/>
      <c r="D9" s="1438"/>
      <c r="E9" s="1438"/>
      <c r="F9" s="1438"/>
      <c r="G9" s="1438"/>
      <c r="H9" s="1438"/>
      <c r="I9" s="1438"/>
      <c r="J9" s="1438"/>
      <c r="K9" s="1382"/>
      <c r="L9" s="205"/>
    </row>
    <row r="10" spans="1:12" ht="27.95" customHeight="1">
      <c r="A10" s="1407"/>
      <c r="B10" s="1355" t="s">
        <v>202</v>
      </c>
      <c r="C10" s="42" t="s">
        <v>209</v>
      </c>
      <c r="D10" s="4" t="s">
        <v>3</v>
      </c>
      <c r="E10" s="10">
        <v>25</v>
      </c>
      <c r="F10" s="23">
        <v>135</v>
      </c>
      <c r="G10" s="79">
        <v>1.105E-4</v>
      </c>
      <c r="H10" s="166">
        <v>15</v>
      </c>
      <c r="I10" s="150" t="s">
        <v>637</v>
      </c>
      <c r="J10" s="11">
        <v>4.2080000000000002</v>
      </c>
      <c r="K10" s="12">
        <f>J10*$K$2*((100-$K$1)/100)</f>
        <v>378.72</v>
      </c>
      <c r="L10" s="206"/>
    </row>
    <row r="11" spans="1:12" ht="27.95" customHeight="1">
      <c r="A11" s="1408"/>
      <c r="B11" s="1356"/>
      <c r="C11" s="43" t="s">
        <v>210</v>
      </c>
      <c r="D11" s="5" t="s">
        <v>5</v>
      </c>
      <c r="E11" s="14">
        <v>25</v>
      </c>
      <c r="F11" s="24">
        <v>193</v>
      </c>
      <c r="G11" s="80">
        <v>1.8406249999999998E-4</v>
      </c>
      <c r="H11" s="167">
        <v>12</v>
      </c>
      <c r="I11" s="151" t="s">
        <v>640</v>
      </c>
      <c r="J11" s="15">
        <v>6.2220000000000004</v>
      </c>
      <c r="K11" s="16">
        <f t="shared" ref="K11:K30" si="0">J11*$K$2*((100-$K$1)/100)</f>
        <v>559.98</v>
      </c>
      <c r="L11" s="207"/>
    </row>
    <row r="12" spans="1:12" ht="27.95" customHeight="1">
      <c r="A12" s="1408"/>
      <c r="B12" s="1356"/>
      <c r="C12" s="43" t="s">
        <v>211</v>
      </c>
      <c r="D12" s="5" t="s">
        <v>7</v>
      </c>
      <c r="E12" s="14">
        <v>25</v>
      </c>
      <c r="F12" s="24">
        <v>335</v>
      </c>
      <c r="G12" s="80">
        <v>2.7609374999999997E-4</v>
      </c>
      <c r="H12" s="167">
        <v>8</v>
      </c>
      <c r="I12" s="151" t="s">
        <v>629</v>
      </c>
      <c r="J12" s="15">
        <v>10.0672</v>
      </c>
      <c r="K12" s="16">
        <f t="shared" si="0"/>
        <v>906.048</v>
      </c>
      <c r="L12" s="207"/>
    </row>
    <row r="13" spans="1:12" ht="27.95" customHeight="1">
      <c r="A13" s="1408"/>
      <c r="B13" s="1356"/>
      <c r="C13" s="43" t="s">
        <v>212</v>
      </c>
      <c r="D13" s="5" t="s">
        <v>9</v>
      </c>
      <c r="E13" s="14">
        <v>25</v>
      </c>
      <c r="F13" s="24">
        <v>487</v>
      </c>
      <c r="G13" s="80">
        <v>4.6866666666666671E-4</v>
      </c>
      <c r="H13" s="167">
        <v>6</v>
      </c>
      <c r="I13" s="151" t="s">
        <v>647</v>
      </c>
      <c r="J13" s="15">
        <v>16.2</v>
      </c>
      <c r="K13" s="16">
        <f t="shared" si="0"/>
        <v>1458</v>
      </c>
      <c r="L13" s="207"/>
    </row>
    <row r="14" spans="1:12" ht="27.95" customHeight="1">
      <c r="A14" s="1408"/>
      <c r="B14" s="1356"/>
      <c r="C14" s="43" t="s">
        <v>213</v>
      </c>
      <c r="D14" s="5" t="s">
        <v>11</v>
      </c>
      <c r="E14" s="14">
        <v>25</v>
      </c>
      <c r="F14" s="24">
        <v>727</v>
      </c>
      <c r="G14" s="80">
        <v>7.0300000000000007E-4</v>
      </c>
      <c r="H14" s="167">
        <v>4</v>
      </c>
      <c r="I14" s="151" t="s">
        <v>631</v>
      </c>
      <c r="J14" s="15">
        <v>24.273</v>
      </c>
      <c r="K14" s="16">
        <f t="shared" si="0"/>
        <v>2184.5700000000002</v>
      </c>
      <c r="L14" s="207"/>
    </row>
    <row r="15" spans="1:12" ht="27.95" customHeight="1" thickBot="1">
      <c r="A15" s="1409"/>
      <c r="B15" s="1357"/>
      <c r="C15" s="44" t="s">
        <v>214</v>
      </c>
      <c r="D15" s="6" t="s">
        <v>13</v>
      </c>
      <c r="E15" s="17">
        <v>25</v>
      </c>
      <c r="F15" s="53">
        <v>1129</v>
      </c>
      <c r="G15" s="81">
        <v>1.4060000000000001E-3</v>
      </c>
      <c r="H15" s="168">
        <v>2</v>
      </c>
      <c r="I15" s="152" t="s">
        <v>645</v>
      </c>
      <c r="J15" s="18">
        <v>36.729000000000006</v>
      </c>
      <c r="K15" s="19">
        <f t="shared" si="0"/>
        <v>3305.6100000000006</v>
      </c>
      <c r="L15" s="208"/>
    </row>
    <row r="16" spans="1:12" ht="27.95" customHeight="1">
      <c r="A16" s="1407"/>
      <c r="B16" s="1312" t="s">
        <v>203</v>
      </c>
      <c r="C16" s="702" t="s">
        <v>215</v>
      </c>
      <c r="D16" s="4" t="s">
        <v>3</v>
      </c>
      <c r="E16" s="10">
        <v>25</v>
      </c>
      <c r="F16" s="10">
        <v>145</v>
      </c>
      <c r="G16" s="79">
        <v>1.0681666666666668E-4</v>
      </c>
      <c r="H16" s="166">
        <v>15</v>
      </c>
      <c r="I16" s="150" t="s">
        <v>637</v>
      </c>
      <c r="J16" s="11">
        <v>4.5200000000000005</v>
      </c>
      <c r="K16" s="12">
        <f t="shared" si="0"/>
        <v>406.80000000000007</v>
      </c>
      <c r="L16" s="206"/>
    </row>
    <row r="17" spans="1:12" ht="27.95" customHeight="1">
      <c r="A17" s="1408"/>
      <c r="B17" s="1313"/>
      <c r="C17" s="43" t="s">
        <v>216</v>
      </c>
      <c r="D17" s="5" t="s">
        <v>5</v>
      </c>
      <c r="E17" s="14">
        <v>25</v>
      </c>
      <c r="F17" s="14">
        <v>204</v>
      </c>
      <c r="G17" s="80">
        <v>1.8406249999999998E-4</v>
      </c>
      <c r="H17" s="167">
        <v>12</v>
      </c>
      <c r="I17" s="151" t="s">
        <v>640</v>
      </c>
      <c r="J17" s="15">
        <v>6.6979999999999995</v>
      </c>
      <c r="K17" s="16">
        <f t="shared" si="0"/>
        <v>602.81999999999994</v>
      </c>
      <c r="L17" s="207"/>
    </row>
    <row r="18" spans="1:12" ht="27.95" customHeight="1">
      <c r="A18" s="1408"/>
      <c r="B18" s="1313"/>
      <c r="C18" s="43" t="s">
        <v>217</v>
      </c>
      <c r="D18" s="5" t="s">
        <v>7</v>
      </c>
      <c r="E18" s="14">
        <v>25</v>
      </c>
      <c r="F18" s="14">
        <v>356</v>
      </c>
      <c r="G18" s="80">
        <v>2.7609374999999997E-4</v>
      </c>
      <c r="H18" s="167">
        <v>8</v>
      </c>
      <c r="I18" s="151" t="s">
        <v>629</v>
      </c>
      <c r="J18" s="15">
        <v>10.840200000000001</v>
      </c>
      <c r="K18" s="16">
        <f t="shared" si="0"/>
        <v>975.61800000000005</v>
      </c>
      <c r="L18" s="207"/>
    </row>
    <row r="19" spans="1:12" ht="27.95" customHeight="1">
      <c r="A19" s="1408"/>
      <c r="B19" s="1313"/>
      <c r="C19" s="43" t="s">
        <v>218</v>
      </c>
      <c r="D19" s="5" t="s">
        <v>9</v>
      </c>
      <c r="E19" s="14">
        <v>25</v>
      </c>
      <c r="F19" s="14">
        <v>521</v>
      </c>
      <c r="G19" s="80">
        <v>4.6866666666666671E-4</v>
      </c>
      <c r="H19" s="167">
        <v>6</v>
      </c>
      <c r="I19" s="151" t="s">
        <v>647</v>
      </c>
      <c r="J19" s="15">
        <v>18.900000000000002</v>
      </c>
      <c r="K19" s="16">
        <f t="shared" si="0"/>
        <v>1701.0000000000002</v>
      </c>
      <c r="L19" s="207"/>
    </row>
    <row r="20" spans="1:12" ht="27.95" customHeight="1">
      <c r="A20" s="1408"/>
      <c r="B20" s="1313"/>
      <c r="C20" s="43" t="s">
        <v>219</v>
      </c>
      <c r="D20" s="5" t="s">
        <v>11</v>
      </c>
      <c r="E20" s="14">
        <v>25</v>
      </c>
      <c r="F20" s="14">
        <v>741</v>
      </c>
      <c r="G20" s="80">
        <v>7.0300000000000007E-4</v>
      </c>
      <c r="H20" s="167">
        <v>4</v>
      </c>
      <c r="I20" s="151" t="s">
        <v>631</v>
      </c>
      <c r="J20" s="15">
        <v>26.868499999999997</v>
      </c>
      <c r="K20" s="16">
        <f t="shared" si="0"/>
        <v>2418.165</v>
      </c>
      <c r="L20" s="207"/>
    </row>
    <row r="21" spans="1:12" ht="26.25" customHeight="1" thickBot="1">
      <c r="A21" s="1409"/>
      <c r="B21" s="1364"/>
      <c r="C21" s="44" t="s">
        <v>220</v>
      </c>
      <c r="D21" s="6" t="s">
        <v>13</v>
      </c>
      <c r="E21" s="17">
        <v>25</v>
      </c>
      <c r="F21" s="17">
        <v>1144</v>
      </c>
      <c r="G21" s="81">
        <v>1.4060000000000001E-3</v>
      </c>
      <c r="H21" s="168">
        <v>2</v>
      </c>
      <c r="I21" s="152" t="s">
        <v>645</v>
      </c>
      <c r="J21" s="18">
        <v>42.275199999999998</v>
      </c>
      <c r="K21" s="19">
        <f t="shared" si="0"/>
        <v>3804.768</v>
      </c>
      <c r="L21" s="208"/>
    </row>
    <row r="22" spans="1:12" ht="26.25" customHeight="1">
      <c r="A22" s="1297"/>
      <c r="B22" s="1312" t="s">
        <v>204</v>
      </c>
      <c r="C22" s="42" t="s">
        <v>221</v>
      </c>
      <c r="D22" s="4" t="s">
        <v>3</v>
      </c>
      <c r="E22" s="10">
        <v>25</v>
      </c>
      <c r="F22" s="10">
        <v>114</v>
      </c>
      <c r="G22" s="79">
        <v>1.0681666666666668E-4</v>
      </c>
      <c r="H22" s="166">
        <v>15</v>
      </c>
      <c r="I22" s="150" t="s">
        <v>637</v>
      </c>
      <c r="J22" s="11">
        <v>4.0459999999999994</v>
      </c>
      <c r="K22" s="12">
        <f t="shared" si="0"/>
        <v>364.13999999999993</v>
      </c>
      <c r="L22" s="206"/>
    </row>
    <row r="23" spans="1:12" ht="26.25" customHeight="1">
      <c r="A23" s="1298"/>
      <c r="B23" s="1313"/>
      <c r="C23" s="43" t="s">
        <v>222</v>
      </c>
      <c r="D23" s="5" t="s">
        <v>5</v>
      </c>
      <c r="E23" s="14">
        <v>25</v>
      </c>
      <c r="F23" s="14">
        <v>171</v>
      </c>
      <c r="G23" s="80">
        <v>1.3352083333333334E-4</v>
      </c>
      <c r="H23" s="167">
        <v>12</v>
      </c>
      <c r="I23" s="151" t="s">
        <v>640</v>
      </c>
      <c r="J23" s="15">
        <v>5.9770000000000003</v>
      </c>
      <c r="K23" s="16">
        <f t="shared" si="0"/>
        <v>537.93000000000006</v>
      </c>
      <c r="L23" s="207"/>
    </row>
    <row r="24" spans="1:12" ht="26.25" customHeight="1" thickBot="1">
      <c r="A24" s="1299"/>
      <c r="B24" s="1364"/>
      <c r="C24" s="44" t="s">
        <v>223</v>
      </c>
      <c r="D24" s="6" t="s">
        <v>7</v>
      </c>
      <c r="E24" s="17">
        <v>25</v>
      </c>
      <c r="F24" s="17">
        <v>285</v>
      </c>
      <c r="G24" s="81">
        <v>2.7609374999999997E-4</v>
      </c>
      <c r="H24" s="168">
        <v>8</v>
      </c>
      <c r="I24" s="152" t="s">
        <v>629</v>
      </c>
      <c r="J24" s="18">
        <v>9.57</v>
      </c>
      <c r="K24" s="19">
        <f t="shared" si="0"/>
        <v>861.30000000000007</v>
      </c>
      <c r="L24" s="208"/>
    </row>
    <row r="25" spans="1:12" ht="26.25" customHeight="1">
      <c r="A25" s="1297"/>
      <c r="B25" s="1312" t="s">
        <v>205</v>
      </c>
      <c r="C25" s="42" t="s">
        <v>224</v>
      </c>
      <c r="D25" s="4" t="s">
        <v>3</v>
      </c>
      <c r="E25" s="10">
        <v>25</v>
      </c>
      <c r="F25" s="45">
        <v>125</v>
      </c>
      <c r="G25" s="79">
        <v>1.0681666666666668E-4</v>
      </c>
      <c r="H25" s="166">
        <v>15</v>
      </c>
      <c r="I25" s="150" t="s">
        <v>637</v>
      </c>
      <c r="J25" s="11">
        <v>4.4283000000000001</v>
      </c>
      <c r="K25" s="12">
        <f t="shared" si="0"/>
        <v>398.54700000000003</v>
      </c>
      <c r="L25" s="206"/>
    </row>
    <row r="26" spans="1:12" ht="26.25" customHeight="1">
      <c r="A26" s="1298"/>
      <c r="B26" s="1313"/>
      <c r="C26" s="43" t="s">
        <v>225</v>
      </c>
      <c r="D26" s="5" t="s">
        <v>5</v>
      </c>
      <c r="E26" s="14">
        <v>25</v>
      </c>
      <c r="F26" s="41">
        <v>182</v>
      </c>
      <c r="G26" s="80">
        <v>1.3352083333333334E-4</v>
      </c>
      <c r="H26" s="167">
        <v>12</v>
      </c>
      <c r="I26" s="151" t="s">
        <v>640</v>
      </c>
      <c r="J26" s="15">
        <v>6.6087999999999996</v>
      </c>
      <c r="K26" s="16">
        <f t="shared" si="0"/>
        <v>594.79199999999992</v>
      </c>
      <c r="L26" s="207"/>
    </row>
    <row r="27" spans="1:12" ht="26.25" customHeight="1" thickBot="1">
      <c r="A27" s="1299"/>
      <c r="B27" s="1364"/>
      <c r="C27" s="44" t="s">
        <v>226</v>
      </c>
      <c r="D27" s="6" t="s">
        <v>7</v>
      </c>
      <c r="E27" s="17">
        <v>25</v>
      </c>
      <c r="F27" s="46">
        <v>308</v>
      </c>
      <c r="G27" s="81">
        <v>2.7609374999999997E-4</v>
      </c>
      <c r="H27" s="168">
        <v>8</v>
      </c>
      <c r="I27" s="152" t="s">
        <v>629</v>
      </c>
      <c r="J27" s="18">
        <v>10.6401</v>
      </c>
      <c r="K27" s="130">
        <f t="shared" si="0"/>
        <v>957.60900000000004</v>
      </c>
      <c r="L27" s="210"/>
    </row>
    <row r="28" spans="1:12" ht="26.25" customHeight="1">
      <c r="A28" s="1297"/>
      <c r="B28" s="1312" t="s">
        <v>206</v>
      </c>
      <c r="C28" s="42" t="s">
        <v>227</v>
      </c>
      <c r="D28" s="4" t="s">
        <v>3</v>
      </c>
      <c r="E28" s="10">
        <v>25</v>
      </c>
      <c r="F28" s="20">
        <v>125</v>
      </c>
      <c r="G28" s="79">
        <v>1.0681666666666668E-4</v>
      </c>
      <c r="H28" s="166">
        <v>15</v>
      </c>
      <c r="I28" s="150" t="s">
        <v>637</v>
      </c>
      <c r="J28" s="11">
        <v>4.5919999999999996</v>
      </c>
      <c r="K28" s="68">
        <f t="shared" si="0"/>
        <v>413.28</v>
      </c>
      <c r="L28" s="206"/>
    </row>
    <row r="29" spans="1:12" ht="26.25" customHeight="1">
      <c r="A29" s="1298"/>
      <c r="B29" s="1313"/>
      <c r="C29" s="146" t="s">
        <v>582</v>
      </c>
      <c r="D29" s="5" t="s">
        <v>5</v>
      </c>
      <c r="E29" s="14">
        <v>25</v>
      </c>
      <c r="F29" s="21">
        <v>172</v>
      </c>
      <c r="G29" s="80">
        <v>1.7437499999999997E-4</v>
      </c>
      <c r="H29" s="167">
        <v>12</v>
      </c>
      <c r="I29" s="151" t="s">
        <v>640</v>
      </c>
      <c r="J29" s="15">
        <v>6.8715999999999999</v>
      </c>
      <c r="K29" s="69">
        <f t="shared" si="0"/>
        <v>618.44399999999996</v>
      </c>
      <c r="L29" s="207"/>
    </row>
    <row r="30" spans="1:12" ht="26.25" customHeight="1" thickBot="1">
      <c r="A30" s="1299"/>
      <c r="B30" s="1364"/>
      <c r="C30" s="147" t="s">
        <v>583</v>
      </c>
      <c r="D30" s="6" t="s">
        <v>7</v>
      </c>
      <c r="E30" s="17">
        <v>25</v>
      </c>
      <c r="F30" s="22">
        <v>301</v>
      </c>
      <c r="G30" s="81">
        <v>3.4185937500000004E-4</v>
      </c>
      <c r="H30" s="168">
        <v>8</v>
      </c>
      <c r="I30" s="152" t="s">
        <v>629</v>
      </c>
      <c r="J30" s="18">
        <v>11.078199999999999</v>
      </c>
      <c r="K30" s="70">
        <f t="shared" si="0"/>
        <v>997.0379999999999</v>
      </c>
      <c r="L30" s="208"/>
    </row>
    <row r="31" spans="1:12" ht="26.25" customHeight="1">
      <c r="A31" s="1297"/>
      <c r="B31" s="1312" t="s">
        <v>584</v>
      </c>
      <c r="C31" s="42" t="s">
        <v>585</v>
      </c>
      <c r="D31" s="4" t="s">
        <v>3</v>
      </c>
      <c r="E31" s="10">
        <v>25</v>
      </c>
      <c r="F31" s="20">
        <v>142</v>
      </c>
      <c r="G31" s="79">
        <v>1.0681666666666668E-4</v>
      </c>
      <c r="H31" s="166">
        <v>15</v>
      </c>
      <c r="I31" s="150" t="s">
        <v>637</v>
      </c>
      <c r="J31" s="264">
        <v>4.5359999999999996</v>
      </c>
      <c r="K31" s="68">
        <f>J31*$K$2*((100-$K$1)/100)</f>
        <v>408.23999999999995</v>
      </c>
      <c r="L31" s="206"/>
    </row>
    <row r="32" spans="1:12" ht="26.25" customHeight="1">
      <c r="A32" s="1298"/>
      <c r="B32" s="1313"/>
      <c r="C32" s="146" t="s">
        <v>586</v>
      </c>
      <c r="D32" s="5" t="s">
        <v>5</v>
      </c>
      <c r="E32" s="14">
        <v>25</v>
      </c>
      <c r="F32" s="21">
        <v>195</v>
      </c>
      <c r="G32" s="80">
        <v>1.7437499999999997E-4</v>
      </c>
      <c r="H32" s="167">
        <v>12</v>
      </c>
      <c r="I32" s="151" t="s">
        <v>640</v>
      </c>
      <c r="J32" s="265">
        <v>6.2639999999999993</v>
      </c>
      <c r="K32" s="69">
        <f>J32*$K$2*((100-$K$1)/100)</f>
        <v>563.76</v>
      </c>
      <c r="L32" s="207"/>
    </row>
    <row r="33" spans="1:12" ht="26.25" customHeight="1" thickBot="1">
      <c r="A33" s="1299"/>
      <c r="B33" s="1364"/>
      <c r="C33" s="147" t="s">
        <v>587</v>
      </c>
      <c r="D33" s="6" t="s">
        <v>7</v>
      </c>
      <c r="E33" s="17">
        <v>25</v>
      </c>
      <c r="F33" s="22">
        <v>351</v>
      </c>
      <c r="G33" s="81">
        <v>3.4185937500000004E-4</v>
      </c>
      <c r="H33" s="168">
        <v>8</v>
      </c>
      <c r="I33" s="152" t="s">
        <v>629</v>
      </c>
      <c r="J33" s="266">
        <v>10.62</v>
      </c>
      <c r="K33" s="70">
        <f>J33*$K$2*((100-$K$1)/100)</f>
        <v>955.8</v>
      </c>
      <c r="L33" s="208"/>
    </row>
    <row r="34" spans="1:12" ht="26.25" customHeight="1" thickBot="1">
      <c r="A34" s="1380" t="s">
        <v>178</v>
      </c>
      <c r="B34" s="1381"/>
      <c r="C34" s="1381"/>
      <c r="D34" s="1381"/>
      <c r="E34" s="1381"/>
      <c r="F34" s="1381"/>
      <c r="G34" s="1381"/>
      <c r="H34" s="1381"/>
      <c r="I34" s="1381"/>
      <c r="J34" s="1381"/>
      <c r="K34" s="1480"/>
      <c r="L34" s="212"/>
    </row>
    <row r="35" spans="1:12" ht="26.25" customHeight="1">
      <c r="A35" s="1297"/>
      <c r="B35" s="1312" t="s">
        <v>207</v>
      </c>
      <c r="C35" s="145" t="s">
        <v>228</v>
      </c>
      <c r="D35" s="4" t="s">
        <v>3</v>
      </c>
      <c r="E35" s="10">
        <v>25</v>
      </c>
      <c r="F35" s="139">
        <v>157</v>
      </c>
      <c r="G35" s="79">
        <v>1.6022500000000001E-4</v>
      </c>
      <c r="H35" s="166">
        <v>10</v>
      </c>
      <c r="I35" s="150" t="s">
        <v>628</v>
      </c>
      <c r="J35" s="11">
        <v>4.936399999999999</v>
      </c>
      <c r="K35" s="12">
        <f>J35*$K$2*((100-$K$1)/100)</f>
        <v>444.2759999999999</v>
      </c>
      <c r="L35" s="206"/>
    </row>
    <row r="36" spans="1:12" ht="26.25" customHeight="1">
      <c r="A36" s="1298"/>
      <c r="B36" s="1313"/>
      <c r="C36" s="146" t="s">
        <v>229</v>
      </c>
      <c r="D36" s="5" t="s">
        <v>5</v>
      </c>
      <c r="E36" s="14">
        <v>25</v>
      </c>
      <c r="F36" s="47">
        <v>237</v>
      </c>
      <c r="G36" s="80">
        <v>2.2087499999999999E-4</v>
      </c>
      <c r="H36" s="167">
        <v>10</v>
      </c>
      <c r="I36" s="151" t="s">
        <v>628</v>
      </c>
      <c r="J36" s="15">
        <v>8.2216000000000005</v>
      </c>
      <c r="K36" s="16">
        <f>J36*$K$2*((100-$K$1)/100)</f>
        <v>739.94400000000007</v>
      </c>
      <c r="L36" s="207"/>
    </row>
    <row r="37" spans="1:12" ht="24.1" customHeight="1" thickBot="1">
      <c r="A37" s="1299"/>
      <c r="B37" s="1364"/>
      <c r="C37" s="147" t="s">
        <v>230</v>
      </c>
      <c r="D37" s="6" t="s">
        <v>7</v>
      </c>
      <c r="E37" s="17">
        <v>25</v>
      </c>
      <c r="F37" s="140">
        <v>420</v>
      </c>
      <c r="G37" s="81">
        <v>3.6812499999999996E-4</v>
      </c>
      <c r="H37" s="168">
        <v>6</v>
      </c>
      <c r="I37" s="152" t="s">
        <v>630</v>
      </c>
      <c r="J37" s="18">
        <v>15.2235</v>
      </c>
      <c r="K37" s="130">
        <f>J37*$K$2*((100-$K$1)/100)</f>
        <v>1370.115</v>
      </c>
      <c r="L37" s="210"/>
    </row>
    <row r="38" spans="1:12" ht="24.1" customHeight="1">
      <c r="A38" s="1297"/>
      <c r="B38" s="1312" t="s">
        <v>588</v>
      </c>
      <c r="C38" s="145" t="s">
        <v>619</v>
      </c>
      <c r="D38" s="4" t="s">
        <v>3</v>
      </c>
      <c r="E38" s="10">
        <v>25</v>
      </c>
      <c r="F38" s="139">
        <v>185</v>
      </c>
      <c r="G38" s="79">
        <v>2.2790625000000003E-4</v>
      </c>
      <c r="H38" s="166">
        <v>12</v>
      </c>
      <c r="I38" s="150" t="s">
        <v>640</v>
      </c>
      <c r="J38" s="11">
        <v>6.7235999999999994</v>
      </c>
      <c r="K38" s="12">
        <f>J38*$K$2*((100-$K$1)/100)</f>
        <v>605.12399999999991</v>
      </c>
      <c r="L38" s="206"/>
    </row>
    <row r="39" spans="1:12" ht="24.1" customHeight="1">
      <c r="A39" s="1298"/>
      <c r="B39" s="1313"/>
      <c r="C39" s="146" t="s">
        <v>589</v>
      </c>
      <c r="D39" s="5" t="s">
        <v>5</v>
      </c>
      <c r="E39" s="14">
        <v>25</v>
      </c>
      <c r="F39" s="47">
        <v>278</v>
      </c>
      <c r="G39" s="80">
        <v>2.7348750000000005E-4</v>
      </c>
      <c r="H39" s="167">
        <v>10</v>
      </c>
      <c r="I39" s="151" t="s">
        <v>628</v>
      </c>
      <c r="J39" s="15">
        <v>9.6943999999999999</v>
      </c>
      <c r="K39" s="16">
        <f>J39*$K$2*((100-$K$1)/100)</f>
        <v>872.49599999999998</v>
      </c>
      <c r="L39" s="207"/>
    </row>
    <row r="40" spans="1:12" ht="24.1" customHeight="1" thickBot="1">
      <c r="A40" s="1299"/>
      <c r="B40" s="1364"/>
      <c r="C40" s="147"/>
      <c r="D40" s="6"/>
      <c r="E40" s="17"/>
      <c r="F40" s="140"/>
      <c r="G40" s="81"/>
      <c r="H40" s="168"/>
      <c r="I40" s="152"/>
      <c r="J40" s="18"/>
      <c r="K40" s="19"/>
      <c r="L40" s="208"/>
    </row>
    <row r="41" spans="1:12" ht="24.1" customHeight="1" thickBot="1">
      <c r="A41" s="1315" t="s">
        <v>108</v>
      </c>
      <c r="B41" s="1316"/>
      <c r="C41" s="1316"/>
      <c r="D41" s="1316"/>
      <c r="E41" s="1316"/>
      <c r="F41" s="1316"/>
      <c r="G41" s="1316"/>
      <c r="H41" s="1316"/>
      <c r="I41" s="1316"/>
      <c r="J41" s="1316"/>
      <c r="K41" s="1317"/>
      <c r="L41" s="209"/>
    </row>
    <row r="42" spans="1:12" ht="24.1" customHeight="1">
      <c r="A42" s="1297"/>
      <c r="B42" s="1326" t="s">
        <v>208</v>
      </c>
      <c r="C42" s="145" t="s">
        <v>231</v>
      </c>
      <c r="D42" s="4" t="s">
        <v>3</v>
      </c>
      <c r="E42" s="10">
        <v>10</v>
      </c>
      <c r="F42" s="20">
        <v>93</v>
      </c>
      <c r="G42" s="79">
        <v>1.0681666666666668E-4</v>
      </c>
      <c r="H42" s="166">
        <v>15</v>
      </c>
      <c r="I42" s="150" t="s">
        <v>637</v>
      </c>
      <c r="J42" s="11">
        <v>3.2701500000000001</v>
      </c>
      <c r="K42" s="12">
        <f t="shared" ref="K42:K47" si="1">J42*$K$2*((100-$K$1)/100)</f>
        <v>294.31350000000003</v>
      </c>
      <c r="L42" s="206"/>
    </row>
    <row r="43" spans="1:12" ht="24.1" customHeight="1">
      <c r="A43" s="1298"/>
      <c r="B43" s="1327"/>
      <c r="C43" s="146" t="s">
        <v>232</v>
      </c>
      <c r="D43" s="5" t="s">
        <v>5</v>
      </c>
      <c r="E43" s="14">
        <v>10</v>
      </c>
      <c r="F43" s="21">
        <v>153</v>
      </c>
      <c r="G43" s="80">
        <v>1.6022500000000001E-4</v>
      </c>
      <c r="H43" s="167">
        <v>10</v>
      </c>
      <c r="I43" s="151" t="s">
        <v>628</v>
      </c>
      <c r="J43" s="15">
        <v>5.7148000000000003</v>
      </c>
      <c r="K43" s="16">
        <f t="shared" si="1"/>
        <v>514.33199999999999</v>
      </c>
      <c r="L43" s="207"/>
    </row>
    <row r="44" spans="1:12" ht="24.1" customHeight="1">
      <c r="A44" s="1298"/>
      <c r="B44" s="1327"/>
      <c r="C44" s="146" t="s">
        <v>233</v>
      </c>
      <c r="D44" s="5" t="s">
        <v>7</v>
      </c>
      <c r="E44" s="14">
        <v>10</v>
      </c>
      <c r="F44" s="21">
        <v>242</v>
      </c>
      <c r="G44" s="80">
        <v>3.3333333333333332E-4</v>
      </c>
      <c r="H44" s="167">
        <v>9</v>
      </c>
      <c r="I44" s="151" t="s">
        <v>657</v>
      </c>
      <c r="J44" s="15">
        <v>10.53552</v>
      </c>
      <c r="K44" s="16">
        <f t="shared" si="1"/>
        <v>948.19680000000005</v>
      </c>
      <c r="L44" s="207"/>
    </row>
    <row r="45" spans="1:12" ht="24.1" customHeight="1">
      <c r="A45" s="1298"/>
      <c r="B45" s="1327"/>
      <c r="C45" s="146" t="s">
        <v>234</v>
      </c>
      <c r="D45" s="5" t="s">
        <v>9</v>
      </c>
      <c r="E45" s="14">
        <v>10</v>
      </c>
      <c r="F45" s="21">
        <v>400</v>
      </c>
      <c r="G45" s="80">
        <v>6.0000000000000006E-4</v>
      </c>
      <c r="H45" s="167">
        <v>5</v>
      </c>
      <c r="I45" s="151" t="s">
        <v>650</v>
      </c>
      <c r="J45" s="15">
        <v>17.208000000000002</v>
      </c>
      <c r="K45" s="16">
        <f t="shared" si="1"/>
        <v>1548.7200000000003</v>
      </c>
      <c r="L45" s="207"/>
    </row>
    <row r="46" spans="1:12" ht="24.1" customHeight="1">
      <c r="A46" s="1298"/>
      <c r="B46" s="1327"/>
      <c r="C46" s="146" t="s">
        <v>235</v>
      </c>
      <c r="D46" s="5" t="s">
        <v>11</v>
      </c>
      <c r="E46" s="14">
        <v>10</v>
      </c>
      <c r="F46" s="21">
        <v>546</v>
      </c>
      <c r="G46" s="80">
        <v>7.5000000000000002E-4</v>
      </c>
      <c r="H46" s="167">
        <v>4</v>
      </c>
      <c r="I46" s="151" t="s">
        <v>631</v>
      </c>
      <c r="J46" s="15">
        <v>24.16</v>
      </c>
      <c r="K46" s="16">
        <f t="shared" si="1"/>
        <v>2174.4</v>
      </c>
      <c r="L46" s="207"/>
    </row>
    <row r="47" spans="1:12" ht="24.1" customHeight="1" thickBot="1">
      <c r="A47" s="1299"/>
      <c r="B47" s="1328"/>
      <c r="C47" s="147" t="s">
        <v>236</v>
      </c>
      <c r="D47" s="6" t="s">
        <v>13</v>
      </c>
      <c r="E47" s="17">
        <v>10</v>
      </c>
      <c r="F47" s="22">
        <v>846</v>
      </c>
      <c r="G47" s="81">
        <v>1.5E-3</v>
      </c>
      <c r="H47" s="168">
        <v>2</v>
      </c>
      <c r="I47" s="152" t="s">
        <v>645</v>
      </c>
      <c r="J47" s="18">
        <v>34.365600000000001</v>
      </c>
      <c r="K47" s="19">
        <f t="shared" si="1"/>
        <v>3092.904</v>
      </c>
      <c r="L47" s="208"/>
    </row>
    <row r="48" spans="1:12" ht="24.1" customHeight="1" thickBot="1">
      <c r="A48" s="1315" t="s">
        <v>186</v>
      </c>
      <c r="B48" s="1316"/>
      <c r="C48" s="1316"/>
      <c r="D48" s="1316"/>
      <c r="E48" s="1316"/>
      <c r="F48" s="1316"/>
      <c r="G48" s="1316"/>
      <c r="H48" s="1316"/>
      <c r="I48" s="1316"/>
      <c r="J48" s="1316"/>
      <c r="K48" s="1317"/>
      <c r="L48" s="209"/>
    </row>
    <row r="49" spans="1:12" ht="24.1" customHeight="1">
      <c r="A49" s="1297"/>
      <c r="B49" s="1326" t="s">
        <v>244</v>
      </c>
      <c r="C49" s="145" t="s">
        <v>237</v>
      </c>
      <c r="D49" s="4" t="s">
        <v>3</v>
      </c>
      <c r="E49" s="10">
        <v>10</v>
      </c>
      <c r="F49" s="20">
        <v>94</v>
      </c>
      <c r="G49" s="79">
        <v>8.0112500000000003E-5</v>
      </c>
      <c r="H49" s="166">
        <v>20</v>
      </c>
      <c r="I49" s="150" t="s">
        <v>636</v>
      </c>
      <c r="J49" s="11">
        <v>4.0988699999999998</v>
      </c>
      <c r="K49" s="12">
        <f t="shared" ref="K49:K54" si="2">J49*$K$2*((100-$K$1)/100)</f>
        <v>368.89830000000001</v>
      </c>
      <c r="L49" s="206"/>
    </row>
    <row r="50" spans="1:12" ht="24.1" customHeight="1">
      <c r="A50" s="1298"/>
      <c r="B50" s="1327"/>
      <c r="C50" s="146" t="s">
        <v>238</v>
      </c>
      <c r="D50" s="5" t="s">
        <v>5</v>
      </c>
      <c r="E50" s="14">
        <v>10</v>
      </c>
      <c r="F50" s="21">
        <v>142</v>
      </c>
      <c r="G50" s="80">
        <v>1.1444642857142858E-4</v>
      </c>
      <c r="H50" s="167">
        <v>14</v>
      </c>
      <c r="I50" s="151" t="s">
        <v>658</v>
      </c>
      <c r="J50" s="15">
        <v>5.3751600000000002</v>
      </c>
      <c r="K50" s="16">
        <f t="shared" si="2"/>
        <v>483.76440000000002</v>
      </c>
      <c r="L50" s="207"/>
    </row>
    <row r="51" spans="1:12" ht="24.1" customHeight="1">
      <c r="A51" s="1298"/>
      <c r="B51" s="1327"/>
      <c r="C51" s="146" t="s">
        <v>239</v>
      </c>
      <c r="D51" s="5" t="s">
        <v>7</v>
      </c>
      <c r="E51" s="14">
        <v>10</v>
      </c>
      <c r="F51" s="21">
        <v>205</v>
      </c>
      <c r="G51" s="80">
        <v>1.6022500000000001E-4</v>
      </c>
      <c r="H51" s="167">
        <v>10</v>
      </c>
      <c r="I51" s="151" t="s">
        <v>628</v>
      </c>
      <c r="J51" s="15">
        <v>8.3305949999999989</v>
      </c>
      <c r="K51" s="16">
        <f t="shared" si="2"/>
        <v>749.7535499999999</v>
      </c>
      <c r="L51" s="207"/>
    </row>
    <row r="52" spans="1:12" ht="24.1" customHeight="1">
      <c r="A52" s="1298"/>
      <c r="B52" s="1327"/>
      <c r="C52" s="146" t="s">
        <v>240</v>
      </c>
      <c r="D52" s="5" t="s">
        <v>9</v>
      </c>
      <c r="E52" s="14">
        <v>10</v>
      </c>
      <c r="F52" s="21">
        <v>319</v>
      </c>
      <c r="G52" s="80">
        <v>2.7609374999999997E-4</v>
      </c>
      <c r="H52" s="167">
        <v>8</v>
      </c>
      <c r="I52" s="151" t="s">
        <v>629</v>
      </c>
      <c r="J52" s="15">
        <v>12.266496</v>
      </c>
      <c r="K52" s="16">
        <f t="shared" si="2"/>
        <v>1103.9846399999999</v>
      </c>
      <c r="L52" s="207"/>
    </row>
    <row r="53" spans="1:12" ht="24.1" customHeight="1">
      <c r="A53" s="1298"/>
      <c r="B53" s="1327"/>
      <c r="C53" s="146" t="s">
        <v>241</v>
      </c>
      <c r="D53" s="5" t="s">
        <v>11</v>
      </c>
      <c r="E53" s="14">
        <v>10</v>
      </c>
      <c r="F53" s="21">
        <v>467</v>
      </c>
      <c r="G53" s="80">
        <v>3.6812499999999996E-4</v>
      </c>
      <c r="H53" s="167">
        <v>6</v>
      </c>
      <c r="I53" s="151" t="s">
        <v>630</v>
      </c>
      <c r="J53" s="15">
        <v>20.182739999999999</v>
      </c>
      <c r="K53" s="16">
        <f t="shared" si="2"/>
        <v>1816.4466</v>
      </c>
      <c r="L53" s="207"/>
    </row>
    <row r="54" spans="1:12" ht="24.1" customHeight="1" thickBot="1">
      <c r="A54" s="1299"/>
      <c r="B54" s="1328"/>
      <c r="C54" s="147" t="s">
        <v>242</v>
      </c>
      <c r="D54" s="6" t="s">
        <v>13</v>
      </c>
      <c r="E54" s="17">
        <v>10</v>
      </c>
      <c r="F54" s="22">
        <v>645</v>
      </c>
      <c r="G54" s="81">
        <v>5.5218749999999994E-4</v>
      </c>
      <c r="H54" s="168">
        <v>4</v>
      </c>
      <c r="I54" s="152" t="s">
        <v>635</v>
      </c>
      <c r="J54" s="18">
        <v>28.452389999999998</v>
      </c>
      <c r="K54" s="19">
        <f t="shared" si="2"/>
        <v>2560.7150999999999</v>
      </c>
      <c r="L54" s="208"/>
    </row>
    <row r="55" spans="1:12" ht="24.1" customHeight="1"/>
    <row r="56" spans="1:12" ht="24.1" customHeight="1"/>
    <row r="57" spans="1:12" ht="24.1" customHeight="1"/>
    <row r="58" spans="1:12" ht="24.1" customHeight="1"/>
    <row r="59" spans="1:12" ht="24.1" customHeight="1"/>
    <row r="60" spans="1:12" ht="24.1" customHeight="1"/>
    <row r="61" spans="1:12" ht="24.1" customHeight="1"/>
    <row r="62" spans="1:12" ht="24.1" customHeight="1"/>
    <row r="63" spans="1:12" ht="24.1" customHeight="1"/>
    <row r="64" spans="1:12" ht="24.1" customHeight="1"/>
    <row r="65" ht="24.1" customHeight="1"/>
    <row r="66" ht="24.1" customHeight="1"/>
    <row r="67" ht="24.1" customHeight="1"/>
    <row r="68" ht="24.1" customHeight="1"/>
    <row r="69" ht="24.1" customHeight="1"/>
    <row r="70" ht="24.1" customHeight="1"/>
    <row r="71" ht="24.1" customHeight="1"/>
    <row r="72" ht="24.1" customHeight="1"/>
    <row r="73" ht="24.1" customHeight="1"/>
    <row r="74" ht="24.1" customHeight="1"/>
  </sheetData>
  <mergeCells count="46">
    <mergeCell ref="A34:K34"/>
    <mergeCell ref="A49:A54"/>
    <mergeCell ref="B49:B54"/>
    <mergeCell ref="A38:A40"/>
    <mergeCell ref="B38:B40"/>
    <mergeCell ref="A41:K41"/>
    <mergeCell ref="A42:A47"/>
    <mergeCell ref="B42:B47"/>
    <mergeCell ref="A48:K48"/>
    <mergeCell ref="A9:K9"/>
    <mergeCell ref="A10:A15"/>
    <mergeCell ref="B10:B15"/>
    <mergeCell ref="K6:K7"/>
    <mergeCell ref="A35:A37"/>
    <mergeCell ref="B35:B37"/>
    <mergeCell ref="A16:A21"/>
    <mergeCell ref="B16:B21"/>
    <mergeCell ref="A22:A24"/>
    <mergeCell ref="B22:B24"/>
    <mergeCell ref="A25:A27"/>
    <mergeCell ref="B25:B27"/>
    <mergeCell ref="A28:A30"/>
    <mergeCell ref="B28:B30"/>
    <mergeCell ref="A31:A33"/>
    <mergeCell ref="B31:B33"/>
    <mergeCell ref="A1:A5"/>
    <mergeCell ref="B1:E5"/>
    <mergeCell ref="F1:J1"/>
    <mergeCell ref="K1:L1"/>
    <mergeCell ref="A8:K8"/>
    <mergeCell ref="A6:A7"/>
    <mergeCell ref="B6:B7"/>
    <mergeCell ref="C6:C7"/>
    <mergeCell ref="D6:D7"/>
    <mergeCell ref="E6:E7"/>
    <mergeCell ref="F2:J2"/>
    <mergeCell ref="F3:J3"/>
    <mergeCell ref="K3:L3"/>
    <mergeCell ref="F4:J4"/>
    <mergeCell ref="K4:L4"/>
    <mergeCell ref="L6:L7"/>
    <mergeCell ref="F5:J5"/>
    <mergeCell ref="K5:L5"/>
    <mergeCell ref="F6:F7"/>
    <mergeCell ref="H6:I6"/>
    <mergeCell ref="J6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Запорная арматура</vt:lpstr>
      <vt:lpstr>Балансировочная арматура</vt:lpstr>
      <vt:lpstr>КИП</vt:lpstr>
      <vt:lpstr>Насосы</vt:lpstr>
      <vt:lpstr>Резьбовые латунные фитинги</vt:lpstr>
      <vt:lpstr>Пресс-фитинги</vt:lpstr>
      <vt:lpstr>Фитинг аксиальный</vt:lpstr>
      <vt:lpstr>Оцинкованные трубы и фитинги</vt:lpstr>
      <vt:lpstr>AquaHit</vt:lpstr>
      <vt:lpstr>Коллекторные узлы Отопление</vt:lpstr>
      <vt:lpstr>Коллекторные узлы ХВС, ГВС</vt:lpstr>
      <vt:lpstr>'Балансировочная арматура'!Область_печати</vt:lpstr>
      <vt:lpstr>'Запорная арматура'!Область_печати</vt:lpstr>
      <vt:lpstr>КИП!Область_печати</vt:lpstr>
      <vt:lpstr>Насосы!Область_печати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2023-12-26T08:19:41Z</dcterms:modified>
</cp:coreProperties>
</file>